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hksia\Desktop\"/>
    </mc:Choice>
  </mc:AlternateContent>
  <bookViews>
    <workbookView xWindow="0" yWindow="0" windowWidth="20490" windowHeight="7755"/>
  </bookViews>
  <sheets>
    <sheet name="sales-98-chinese-NO" sheetId="1" r:id="rId1"/>
  </sheets>
  <externalReferences>
    <externalReference r:id="rId2"/>
  </externalReferences>
  <definedNames>
    <definedName name="_xlnm.Print_Area" localSheetId="0">'sales-98-chinese-NO'!$A$1:$J$51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G31" i="1"/>
  <c r="E31" i="1"/>
  <c r="I31" i="1" s="1"/>
  <c r="C31" i="1"/>
  <c r="B31" i="1"/>
  <c r="E30" i="1"/>
  <c r="J30" i="1" s="1"/>
  <c r="C30" i="1"/>
  <c r="B30" i="1"/>
  <c r="E29" i="1"/>
  <c r="G29" i="1" s="1"/>
  <c r="C29" i="1"/>
  <c r="B29" i="1"/>
  <c r="J28" i="1"/>
  <c r="F28" i="1"/>
  <c r="E28" i="1"/>
  <c r="H28" i="1" s="1"/>
  <c r="C28" i="1"/>
  <c r="B28" i="1"/>
  <c r="G27" i="1"/>
  <c r="F27" i="1"/>
  <c r="E27" i="1"/>
  <c r="I27" i="1" s="1"/>
  <c r="C27" i="1"/>
  <c r="B27" i="1"/>
  <c r="H26" i="1"/>
  <c r="E26" i="1"/>
  <c r="J26" i="1" s="1"/>
  <c r="C26" i="1"/>
  <c r="B26" i="1"/>
  <c r="B25" i="1"/>
  <c r="E24" i="1"/>
  <c r="H24" i="1" s="1"/>
  <c r="C24" i="1"/>
  <c r="B24" i="1"/>
  <c r="J23" i="1"/>
  <c r="E23" i="1"/>
  <c r="I23" i="1" s="1"/>
  <c r="C23" i="1"/>
  <c r="B23" i="1"/>
  <c r="H22" i="1"/>
  <c r="G22" i="1"/>
  <c r="E22" i="1"/>
  <c r="J22" i="1" s="1"/>
  <c r="C22" i="1"/>
  <c r="B22" i="1"/>
  <c r="B21" i="1"/>
  <c r="B20" i="1"/>
  <c r="B19" i="1"/>
  <c r="H18" i="1"/>
  <c r="G18" i="1"/>
  <c r="E18" i="1"/>
  <c r="J18" i="1" s="1"/>
  <c r="C18" i="1"/>
  <c r="B18" i="1"/>
  <c r="E17" i="1"/>
  <c r="G17" i="1" s="1"/>
  <c r="C17" i="1"/>
  <c r="B17" i="1"/>
  <c r="B16" i="1"/>
  <c r="G15" i="1"/>
  <c r="E15" i="1"/>
  <c r="I15" i="1" s="1"/>
  <c r="C15" i="1"/>
  <c r="B15" i="1"/>
  <c r="E14" i="1"/>
  <c r="J14" i="1" s="1"/>
  <c r="C14" i="1"/>
  <c r="B14" i="1"/>
  <c r="E13" i="1"/>
  <c r="G13" i="1" s="1"/>
  <c r="C13" i="1"/>
  <c r="B13" i="1"/>
  <c r="B12" i="1"/>
  <c r="E11" i="1"/>
  <c r="I11" i="1" s="1"/>
  <c r="C11" i="1"/>
  <c r="B11" i="1"/>
  <c r="H10" i="1"/>
  <c r="E10" i="1"/>
  <c r="J10" i="1" s="1"/>
  <c r="C10" i="1"/>
  <c r="B10" i="1"/>
  <c r="H30" i="1" l="1"/>
  <c r="F24" i="1"/>
  <c r="J24" i="1"/>
  <c r="F23" i="1"/>
  <c r="G23" i="1"/>
  <c r="F15" i="1"/>
  <c r="J15" i="1"/>
  <c r="G14" i="1"/>
  <c r="H14" i="1"/>
  <c r="F11" i="1"/>
  <c r="G11" i="1"/>
  <c r="J11" i="1"/>
  <c r="G10" i="1"/>
  <c r="H13" i="1"/>
  <c r="H17" i="1"/>
  <c r="I24" i="1"/>
  <c r="G26" i="1"/>
  <c r="J27" i="1"/>
  <c r="I28" i="1"/>
  <c r="H29" i="1"/>
  <c r="G30" i="1"/>
  <c r="F31" i="1"/>
  <c r="J31" i="1"/>
  <c r="E35" i="1"/>
  <c r="I13" i="1"/>
  <c r="I17" i="1"/>
  <c r="I29" i="1"/>
  <c r="I10" i="1"/>
  <c r="H11" i="1"/>
  <c r="F13" i="1"/>
  <c r="J13" i="1"/>
  <c r="I14" i="1"/>
  <c r="H15" i="1"/>
  <c r="F17" i="1"/>
  <c r="J17" i="1"/>
  <c r="I18" i="1"/>
  <c r="I22" i="1"/>
  <c r="H23" i="1"/>
  <c r="G24" i="1"/>
  <c r="I26" i="1"/>
  <c r="H27" i="1"/>
  <c r="H36" i="1" s="1"/>
  <c r="G28" i="1"/>
  <c r="F29" i="1"/>
  <c r="J29" i="1"/>
  <c r="I30" i="1"/>
  <c r="H31" i="1"/>
  <c r="E34" i="1"/>
  <c r="E36" i="1"/>
  <c r="F10" i="1"/>
  <c r="F14" i="1"/>
  <c r="F18" i="1"/>
  <c r="F22" i="1"/>
  <c r="F26" i="1"/>
  <c r="F30" i="1"/>
  <c r="J34" i="1" l="1"/>
  <c r="H35" i="1"/>
  <c r="J36" i="1"/>
  <c r="H34" i="1"/>
  <c r="J35" i="1"/>
  <c r="I36" i="1"/>
  <c r="I34" i="1"/>
  <c r="I35" i="1"/>
  <c r="F36" i="1"/>
  <c r="F34" i="1"/>
  <c r="F35" i="1"/>
  <c r="G35" i="1"/>
  <c r="G36" i="1"/>
  <c r="G34" i="1"/>
  <c r="D31" i="1" l="1"/>
  <c r="D30" i="1"/>
  <c r="D29" i="1"/>
  <c r="D28" i="1"/>
  <c r="D27" i="1"/>
  <c r="D26" i="1"/>
  <c r="D24" i="1"/>
  <c r="D23" i="1"/>
  <c r="D22" i="1"/>
  <c r="D18" i="1" l="1"/>
  <c r="D17" i="1"/>
  <c r="D15" i="1"/>
  <c r="D14" i="1"/>
  <c r="D13" i="1"/>
  <c r="D11" i="1"/>
  <c r="D10" i="1"/>
</calcChain>
</file>

<file path=xl/sharedStrings.xml><?xml version="1.0" encoding="utf-8"?>
<sst xmlns="http://schemas.openxmlformats.org/spreadsheetml/2006/main" count="28" uniqueCount="28">
  <si>
    <t>二零二一年 香港國際馬匹拍賣會</t>
  </si>
  <si>
    <t>THE HONG KONG INTERNATIONAL SALE 2021</t>
  </si>
  <si>
    <t>ON SUNDAY, 27 JUNE 2021, AT PARADE RING, SHA TIN RACECOURSE</t>
  </si>
  <si>
    <t>AUCTIONEER: ROBERT SLEIGH OF SOTHEBY'S</t>
  </si>
  <si>
    <t>LOT</t>
  </si>
  <si>
    <t>COLOUR / SEX (Country Foaled)</t>
    <phoneticPr fontId="0" type="noConversion"/>
  </si>
  <si>
    <t xml:space="preserve"> SIRE / DAM (Sire of Dam)</t>
    <phoneticPr fontId="0" type="noConversion"/>
  </si>
  <si>
    <t>PURCHASER</t>
  </si>
  <si>
    <t>HKD</t>
  </si>
  <si>
    <t>USD</t>
  </si>
  <si>
    <t>AUD</t>
  </si>
  <si>
    <t>GBP</t>
  </si>
  <si>
    <t>NZD</t>
  </si>
  <si>
    <t>EUR</t>
    <phoneticPr fontId="0" type="noConversion"/>
  </si>
  <si>
    <t>2021 HKIS TOTAL (16 lots):</t>
  </si>
  <si>
    <t>2021 HKIS AVERAGE (16 lots):</t>
  </si>
  <si>
    <t>2021 HKIS MEDIAN (16 lots):</t>
  </si>
  <si>
    <t>2020(May) TOTAL(11 lots):</t>
  </si>
  <si>
    <t>2020(May) AVERAGE(11 lots):</t>
  </si>
  <si>
    <t>2020(May) MEDIAN(11 lots):</t>
  </si>
  <si>
    <t>2020(Jul) Part I TOTAL(12 lots):</t>
  </si>
  <si>
    <t>2020(Jul) Part I AVERAGE(12 lots):</t>
  </si>
  <si>
    <t>2020(Jul) Part I MEDIAN(12 lots):</t>
  </si>
  <si>
    <t>2020(May) + 2020(Jul) Part I TOTAL(23 lots):</t>
  </si>
  <si>
    <t>2020(May) + 2020(Jul) Part I AVERAGE(23 lots):</t>
  </si>
  <si>
    <t>2020(May) + 2020(Jul) Part I MEDIAN(23 lots):</t>
  </si>
  <si>
    <t>Date : 27 Jun 2021</t>
  </si>
  <si>
    <t>Exchange Rate : =HK$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</si>
</sst>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30"/>
      <name val="新細明體"/>
      <family val="1"/>
      <charset val="136"/>
    </font>
    <font>
      <b/>
      <u/>
      <sz val="30"/>
      <name val="Times New Roman"/>
      <family val="1"/>
    </font>
    <font>
      <b/>
      <u/>
      <sz val="24"/>
      <name val="Times New Roman"/>
      <family val="1"/>
    </font>
    <font>
      <b/>
      <i/>
      <u/>
      <sz val="24"/>
      <name val="Times New Roman"/>
      <family val="1"/>
    </font>
    <font>
      <sz val="18"/>
      <name val="Times New Roman"/>
      <family val="1"/>
    </font>
    <font>
      <b/>
      <sz val="28"/>
      <name val="Times New Roman"/>
      <family val="1"/>
    </font>
    <font>
      <b/>
      <sz val="25"/>
      <name val="Times New Roman"/>
      <family val="1"/>
    </font>
    <font>
      <b/>
      <sz val="26"/>
      <name val="Times New Roman"/>
      <family val="1"/>
    </font>
    <font>
      <b/>
      <i/>
      <sz val="26"/>
      <name val="Times New Roman"/>
      <family val="1"/>
    </font>
    <font>
      <sz val="26"/>
      <name val="Times New Roman"/>
      <family val="1"/>
    </font>
    <font>
      <i/>
      <sz val="10"/>
      <name val="Times New Roman"/>
      <family val="1"/>
    </font>
    <font>
      <b/>
      <i/>
      <sz val="30"/>
      <name val="Times New Roman"/>
      <family val="1"/>
    </font>
    <font>
      <b/>
      <sz val="30"/>
      <name val="Times New Roman"/>
      <family val="1"/>
    </font>
    <font>
      <i/>
      <sz val="24"/>
      <name val="Times New Roman"/>
      <family val="1"/>
    </font>
    <font>
      <sz val="20"/>
      <name val="Times New Roman"/>
      <family val="1"/>
    </font>
    <font>
      <sz val="24"/>
      <name val="Times New Roman"/>
      <family val="1"/>
    </font>
    <font>
      <i/>
      <sz val="2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3" fontId="15" fillId="0" borderId="0" xfId="0" applyNumberFormat="1" applyFont="1" applyFill="1"/>
    <xf numFmtId="0" fontId="16" fillId="0" borderId="0" xfId="0" applyFont="1" applyFill="1" applyAlignment="1">
      <alignment horizontal="right"/>
    </xf>
    <xf numFmtId="3" fontId="17" fillId="0" borderId="0" xfId="0" applyNumberFormat="1" applyFont="1" applyFill="1"/>
    <xf numFmtId="0" fontId="18" fillId="0" borderId="0" xfId="0" applyFont="1" applyFill="1"/>
    <xf numFmtId="0" fontId="16" fillId="0" borderId="0" xfId="0" quotePrefix="1" applyFont="1" applyFill="1" applyAlignment="1">
      <alignment horizontal="right"/>
    </xf>
    <xf numFmtId="3" fontId="18" fillId="0" borderId="0" xfId="0" applyNumberFormat="1" applyFont="1" applyFill="1"/>
    <xf numFmtId="3" fontId="18" fillId="0" borderId="0" xfId="0" applyNumberFormat="1" applyFont="1" applyFill="1" applyBorder="1"/>
    <xf numFmtId="164" fontId="18" fillId="0" borderId="0" xfId="1" applyNumberFormat="1" applyFont="1" applyFill="1" applyAlignment="1">
      <alignment horizontal="right"/>
    </xf>
    <xf numFmtId="0" fontId="18" fillId="0" borderId="0" xfId="0" quotePrefix="1" applyFont="1" applyFill="1" applyAlignment="1"/>
    <xf numFmtId="0" fontId="19" fillId="0" borderId="0" xfId="0" quotePrefix="1" applyFont="1" applyFill="1" applyAlignment="1">
      <alignment horizontal="right"/>
    </xf>
    <xf numFmtId="3" fontId="12" fillId="0" borderId="0" xfId="0" applyNumberFormat="1" applyFont="1" applyFill="1"/>
    <xf numFmtId="0" fontId="12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165" fontId="12" fillId="0" borderId="0" xfId="0" applyNumberFormat="1" applyFont="1" applyFill="1"/>
    <xf numFmtId="3" fontId="2" fillId="0" borderId="0" xfId="0" applyNumberFormat="1" applyFont="1" applyFill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</xdr:row>
          <xdr:rowOff>9525</xdr:rowOff>
        </xdr:from>
        <xdr:to>
          <xdr:col>2</xdr:col>
          <xdr:colOff>333375</xdr:colOff>
          <xdr:row>8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KIS%202021%20(Jun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To-PA"/>
      <sheetName val="sales-98-chinese-NO"/>
      <sheetName val="Sheet1"/>
      <sheetName val="profit-loss-cost w.o. purchase"/>
      <sheetName val="summary 2021 (June)"/>
      <sheetName val="Color"/>
      <sheetName val="lot-1"/>
      <sheetName val="lot-2"/>
      <sheetName val="lot-3"/>
      <sheetName val="lot-4"/>
      <sheetName val="lot-5"/>
      <sheetName val="lot-6"/>
      <sheetName val="lot-7"/>
      <sheetName val="lot-8"/>
      <sheetName val="lot-9"/>
      <sheetName val="lot-10"/>
      <sheetName val="lot-11"/>
      <sheetName val="lot-12"/>
      <sheetName val="lot-13"/>
      <sheetName val="lot-14"/>
      <sheetName val="lot-15"/>
      <sheetName val="lot-16"/>
      <sheetName val="lot-17"/>
      <sheetName val="lot-18"/>
      <sheetName val="lot-19"/>
      <sheetName val="lot-20"/>
      <sheetName val="lot-21"/>
      <sheetName val="lot-22"/>
      <sheetName val="lot-23"/>
      <sheetName val="lot-24"/>
      <sheetName val="lot-25"/>
      <sheetName val="lot-26"/>
      <sheetName val="lot-27"/>
      <sheetName val="lot-28"/>
      <sheetName val="lot-29"/>
      <sheetName val="lot-30"/>
      <sheetName val="lot-31"/>
      <sheetName val="lot-32"/>
      <sheetName val="lot-33"/>
      <sheetName val="lot-34"/>
      <sheetName val="lot-35"/>
      <sheetName val="lot-36"/>
      <sheetName val="lot-37"/>
      <sheetName val="lot-38"/>
      <sheetName val="lot-39"/>
      <sheetName val="lot-40"/>
    </sheetNames>
    <sheetDataSet>
      <sheetData sheetId="0"/>
      <sheetData sheetId="1"/>
      <sheetData sheetId="2"/>
      <sheetData sheetId="3"/>
      <sheetData sheetId="4">
        <row r="7">
          <cell r="B7" t="str">
            <v>Bay Gelding (IRE)</v>
          </cell>
          <cell r="C7" t="str">
            <v>Fast Company - Bett's Gift ( by Teofilo )</v>
          </cell>
          <cell r="D7" t="str">
            <v>SUEN SIU MAN SIMON</v>
          </cell>
        </row>
        <row r="8">
          <cell r="B8" t="str">
            <v>Bay Gelding (AUS)</v>
          </cell>
          <cell r="C8" t="str">
            <v>Kermadec - Diamond Masque ( by Align )</v>
          </cell>
          <cell r="D8" t="str">
            <v>TIEN KAI ON ANDREA</v>
          </cell>
        </row>
        <row r="9">
          <cell r="B9" t="str">
            <v>Withdrawn</v>
          </cell>
        </row>
        <row r="10">
          <cell r="B10" t="str">
            <v>Bay Gelding (AUS)</v>
          </cell>
          <cell r="C10" t="str">
            <v>Lonhro - Exceedingly Royal ( by Exceed And Excel )</v>
          </cell>
          <cell r="D10" t="str">
            <v>CHEUNG KWONG KWAN</v>
          </cell>
        </row>
        <row r="11">
          <cell r="B11" t="str">
            <v>Bay Gelding (GB)</v>
          </cell>
          <cell r="C11" t="str">
            <v>Frankel - Souvenir Delondres ( by Siyouni )</v>
          </cell>
          <cell r="D11" t="str">
            <v>CHEUNG KUN TONG</v>
          </cell>
        </row>
        <row r="12">
          <cell r="B12" t="str">
            <v>Bay Gelding (AUS)</v>
          </cell>
          <cell r="C12" t="str">
            <v>I Am Invincible - Invested Capital ( by Zamindar )</v>
          </cell>
          <cell r="D12" t="str">
            <v>LIU JING</v>
          </cell>
        </row>
        <row r="13">
          <cell r="B13" t="str">
            <v>Withdrawn</v>
          </cell>
        </row>
        <row r="14">
          <cell r="B14" t="str">
            <v>Chestnut Gelding (NZ)</v>
          </cell>
          <cell r="C14" t="str">
            <v>Sebring - Are There Any ( by Exceed And Excel )</v>
          </cell>
          <cell r="D14" t="str">
            <v>CHEUNG CHO YEE JASON</v>
          </cell>
        </row>
        <row r="15">
          <cell r="B15" t="str">
            <v>Bay Gelding (IRE)</v>
          </cell>
          <cell r="C15" t="str">
            <v>Acclamation - Folk Melody ( by Street Cry )</v>
          </cell>
          <cell r="D15" t="str">
            <v>LAU PAK FAI PETER</v>
          </cell>
        </row>
        <row r="16">
          <cell r="B16" t="str">
            <v>Withdrawn</v>
          </cell>
        </row>
        <row r="17">
          <cell r="B17" t="str">
            <v>Withdrawn</v>
          </cell>
        </row>
        <row r="18">
          <cell r="B18" t="str">
            <v>Withdrawn</v>
          </cell>
        </row>
        <row r="19">
          <cell r="B19" t="str">
            <v>Grey Gelding (IRE)</v>
          </cell>
          <cell r="C19" t="str">
            <v>Mastercraftsman - Bridge Note ( by Stravinsky )</v>
          </cell>
          <cell r="D19" t="str">
            <v>CHEUNG KA SHING ERICK</v>
          </cell>
        </row>
        <row r="20">
          <cell r="B20" t="str">
            <v>Chestnut Gelding (AUS)</v>
          </cell>
          <cell r="C20" t="str">
            <v>Sebring - Fashion ( by Anabaa )</v>
          </cell>
          <cell r="D20" t="str">
            <v>TSANG CHEUNG HIN HARRY</v>
          </cell>
        </row>
        <row r="21">
          <cell r="B21" t="str">
            <v>Bay Gelding (GER)</v>
          </cell>
          <cell r="C21" t="str">
            <v>Holy Roman Emperor - Heart Of Ice ( by Montjeu )</v>
          </cell>
          <cell r="D21" t="str">
            <v>WONG KA MING</v>
          </cell>
        </row>
        <row r="22">
          <cell r="B22" t="str">
            <v>Withdrawn</v>
          </cell>
        </row>
        <row r="23">
          <cell r="B23" t="str">
            <v>Bay Gelding (FR)</v>
          </cell>
          <cell r="C23" t="str">
            <v>Fastnet Rock - Pretty Paper ( by Medaglia d'Oro )</v>
          </cell>
          <cell r="D23" t="str">
            <v>LAW YUNG KOON</v>
          </cell>
        </row>
        <row r="24">
          <cell r="B24" t="str">
            <v>Bay Gelding (AUS)</v>
          </cell>
          <cell r="C24" t="str">
            <v>Medaglia d'Oro - Base Paradise ( by Choisir )</v>
          </cell>
          <cell r="D24" t="str">
            <v>YEUNG WAH KEUNG</v>
          </cell>
        </row>
        <row r="25">
          <cell r="B25" t="str">
            <v>Bay Gelding (SAF)</v>
          </cell>
          <cell r="C25" t="str">
            <v>What A Winter - Surabi ( by Wolfhound )</v>
          </cell>
          <cell r="D25" t="str">
            <v>SUEN MING FUNG ERIC</v>
          </cell>
        </row>
        <row r="26">
          <cell r="B26" t="str">
            <v>Chestnut Gelding (AUS)</v>
          </cell>
          <cell r="C26" t="str">
            <v>Street Boss - Sachariste ( by Fusaichi Pegasus )</v>
          </cell>
          <cell r="D26" t="str">
            <v>NGAI HON CHEUNG</v>
          </cell>
        </row>
        <row r="27">
          <cell r="B27" t="str">
            <v>Bay Gelding (FR)</v>
          </cell>
          <cell r="C27" t="str">
            <v>Charm Spirit - Militante ( by Johannesburg )</v>
          </cell>
          <cell r="D27" t="str">
            <v>FORTUNES TURN SYN</v>
          </cell>
        </row>
        <row r="28">
          <cell r="B28" t="str">
            <v>Bay Gelding (NZ)</v>
          </cell>
          <cell r="C28" t="str">
            <v>Ocean Park - Eudora ( by Pins )</v>
          </cell>
          <cell r="D28" t="str">
            <v>CHENG CHUNG WAH</v>
          </cell>
        </row>
        <row r="29">
          <cell r="B29" t="str">
            <v>Withdrawn</v>
          </cell>
        </row>
      </sheetData>
      <sheetData sheetId="5"/>
      <sheetData sheetId="6">
        <row r="16">
          <cell r="I16">
            <v>1700000</v>
          </cell>
        </row>
      </sheetData>
      <sheetData sheetId="7">
        <row r="16">
          <cell r="I16">
            <v>2200000</v>
          </cell>
        </row>
      </sheetData>
      <sheetData sheetId="8"/>
      <sheetData sheetId="9">
        <row r="16">
          <cell r="I16">
            <v>2000000</v>
          </cell>
        </row>
      </sheetData>
      <sheetData sheetId="10">
        <row r="16">
          <cell r="I16">
            <v>2800000</v>
          </cell>
        </row>
      </sheetData>
      <sheetData sheetId="11">
        <row r="16">
          <cell r="I16">
            <v>3000000</v>
          </cell>
        </row>
      </sheetData>
      <sheetData sheetId="12"/>
      <sheetData sheetId="13">
        <row r="16">
          <cell r="I16">
            <v>2500000</v>
          </cell>
        </row>
      </sheetData>
      <sheetData sheetId="14">
        <row r="16">
          <cell r="I16">
            <v>4800000</v>
          </cell>
        </row>
      </sheetData>
      <sheetData sheetId="15"/>
      <sheetData sheetId="16"/>
      <sheetData sheetId="17"/>
      <sheetData sheetId="18">
        <row r="16">
          <cell r="I16">
            <v>3800000</v>
          </cell>
        </row>
      </sheetData>
      <sheetData sheetId="19">
        <row r="16">
          <cell r="I16">
            <v>5000000</v>
          </cell>
        </row>
      </sheetData>
      <sheetData sheetId="20">
        <row r="16">
          <cell r="I16">
            <v>2200000</v>
          </cell>
        </row>
      </sheetData>
      <sheetData sheetId="21"/>
      <sheetData sheetId="22">
        <row r="16">
          <cell r="I16">
            <v>2000000</v>
          </cell>
        </row>
      </sheetData>
      <sheetData sheetId="23">
        <row r="16">
          <cell r="I16">
            <v>3500000</v>
          </cell>
        </row>
      </sheetData>
      <sheetData sheetId="24">
        <row r="16">
          <cell r="I16">
            <v>2800000</v>
          </cell>
        </row>
      </sheetData>
      <sheetData sheetId="25">
        <row r="16">
          <cell r="I16">
            <v>3800000</v>
          </cell>
        </row>
      </sheetData>
      <sheetData sheetId="26">
        <row r="16">
          <cell r="I16">
            <v>1900000</v>
          </cell>
        </row>
      </sheetData>
      <sheetData sheetId="27">
        <row r="16">
          <cell r="I16">
            <v>3200000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22" zoomScale="40" zoomScaleNormal="40" workbookViewId="0">
      <selection activeCell="D7" sqref="D7"/>
    </sheetView>
  </sheetViews>
  <sheetFormatPr defaultRowHeight="12.75" x14ac:dyDescent="0.2"/>
  <cols>
    <col min="1" max="1" width="13.7109375" style="1" customWidth="1"/>
    <col min="2" max="2" width="67" style="1" customWidth="1"/>
    <col min="3" max="3" width="123.140625" style="1" customWidth="1"/>
    <col min="4" max="4" width="83.7109375" style="1" customWidth="1"/>
    <col min="5" max="10" width="34.28515625" style="1" customWidth="1"/>
    <col min="11" max="11" width="9.140625" style="1"/>
    <col min="12" max="12" width="10.28515625" style="1" bestFit="1" customWidth="1"/>
    <col min="13" max="16384" width="9.140625" style="1"/>
  </cols>
  <sheetData>
    <row r="1" spans="1:10" ht="26.25" customHeight="1" x14ac:dyDescent="0.2"/>
    <row r="2" spans="1:10" ht="32.25" customHeight="1" x14ac:dyDescent="0.6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37.5" x14ac:dyDescent="0.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30" x14ac:dyDescent="0.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ht="30" x14ac:dyDescent="0.4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</row>
    <row r="6" spans="1:10" ht="30" x14ac:dyDescent="0.4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30" x14ac:dyDescent="0.4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27" customHeight="1" x14ac:dyDescent="0.2"/>
    <row r="9" spans="1:10" s="7" customFormat="1" ht="60" customHeight="1" thickBot="1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</row>
    <row r="10" spans="1:10" s="16" customFormat="1" ht="60" customHeight="1" thickBot="1" x14ac:dyDescent="0.25">
      <c r="A10" s="8">
        <v>1</v>
      </c>
      <c r="B10" s="9" t="str">
        <f>'[1]summary 2021 (June)'!B7</f>
        <v>Bay Gelding (IRE)</v>
      </c>
      <c r="C10" s="10" t="str">
        <f>'[1]summary 2021 (June)'!C7</f>
        <v>Fast Company - Bett's Gift ( by Teofilo )</v>
      </c>
      <c r="D10" s="11" t="str">
        <f>'[1]summary 2021 (June)'!D7</f>
        <v>SUEN SIU MAN SIMON</v>
      </c>
      <c r="E10" s="12">
        <f>'[1]lot-1'!I16</f>
        <v>1700000</v>
      </c>
      <c r="F10" s="13">
        <f t="shared" ref="F10:F31" si="0">E10/$F$50</f>
        <v>219029.82670875476</v>
      </c>
      <c r="G10" s="14">
        <f t="shared" ref="G10:G31" si="1">E10/$G$50</f>
        <v>288375.09117741854</v>
      </c>
      <c r="H10" s="14">
        <f t="shared" ref="H10:H31" si="2">E10/$H$50</f>
        <v>157508.037542504</v>
      </c>
      <c r="I10" s="14">
        <f t="shared" ref="I10:I31" si="3">E10/$I$50</f>
        <v>309552.42361338728</v>
      </c>
      <c r="J10" s="15">
        <f t="shared" ref="J10:J31" si="4">E10/$J$50</f>
        <v>183420.90782559908</v>
      </c>
    </row>
    <row r="11" spans="1:10" s="16" customFormat="1" ht="60" customHeight="1" thickBot="1" x14ac:dyDescent="0.25">
      <c r="A11" s="17">
        <v>2</v>
      </c>
      <c r="B11" s="9" t="str">
        <f>'[1]summary 2021 (June)'!B8</f>
        <v>Bay Gelding (AUS)</v>
      </c>
      <c r="C11" s="10" t="str">
        <f>'[1]summary 2021 (June)'!C8</f>
        <v>Kermadec - Diamond Masque ( by Align )</v>
      </c>
      <c r="D11" s="11" t="str">
        <f>'[1]summary 2021 (June)'!D8</f>
        <v>TIEN KAI ON ANDREA</v>
      </c>
      <c r="E11" s="12">
        <f>'[1]lot-2'!I16</f>
        <v>2200000</v>
      </c>
      <c r="F11" s="13">
        <f t="shared" si="0"/>
        <v>283450.36397603556</v>
      </c>
      <c r="G11" s="14">
        <f t="shared" si="1"/>
        <v>373191.29446489457</v>
      </c>
      <c r="H11" s="14">
        <f t="shared" si="2"/>
        <v>203833.93093735812</v>
      </c>
      <c r="I11" s="14">
        <f t="shared" si="3"/>
        <v>400597.25408791291</v>
      </c>
      <c r="J11" s="15">
        <f t="shared" si="4"/>
        <v>237368.23365665763</v>
      </c>
    </row>
    <row r="12" spans="1:10" s="16" customFormat="1" ht="60" customHeight="1" thickBot="1" x14ac:dyDescent="0.25">
      <c r="A12" s="17">
        <v>3</v>
      </c>
      <c r="B12" s="18" t="str">
        <f>'[1]summary 2021 (June)'!B9</f>
        <v>Withdrawn</v>
      </c>
      <c r="C12" s="19"/>
      <c r="D12" s="19"/>
      <c r="E12" s="19"/>
      <c r="F12" s="19"/>
      <c r="G12" s="19"/>
      <c r="H12" s="19"/>
      <c r="I12" s="19"/>
      <c r="J12" s="20"/>
    </row>
    <row r="13" spans="1:10" s="16" customFormat="1" ht="60" customHeight="1" thickBot="1" x14ac:dyDescent="0.25">
      <c r="A13" s="17">
        <v>4</v>
      </c>
      <c r="B13" s="9" t="str">
        <f>'[1]summary 2021 (June)'!B10</f>
        <v>Bay Gelding (AUS)</v>
      </c>
      <c r="C13" s="10" t="str">
        <f>'[1]summary 2021 (June)'!C10</f>
        <v>Lonhro - Exceedingly Royal ( by Exceed And Excel )</v>
      </c>
      <c r="D13" s="11" t="str">
        <f>'[1]summary 2021 (June)'!D10</f>
        <v>CHEUNG KWONG KWAN</v>
      </c>
      <c r="E13" s="12">
        <f>'[1]lot-4'!I16</f>
        <v>2000000</v>
      </c>
      <c r="F13" s="13">
        <f t="shared" si="0"/>
        <v>257682.14906912323</v>
      </c>
      <c r="G13" s="14">
        <f t="shared" si="1"/>
        <v>339264.81314990413</v>
      </c>
      <c r="H13" s="14">
        <f t="shared" si="2"/>
        <v>185303.57357941646</v>
      </c>
      <c r="I13" s="14">
        <f t="shared" si="3"/>
        <v>364179.32189810264</v>
      </c>
      <c r="J13" s="15">
        <f t="shared" si="4"/>
        <v>215789.30332423421</v>
      </c>
    </row>
    <row r="14" spans="1:10" s="16" customFormat="1" ht="60" customHeight="1" thickBot="1" x14ac:dyDescent="0.25">
      <c r="A14" s="17">
        <v>5</v>
      </c>
      <c r="B14" s="9" t="str">
        <f>'[1]summary 2021 (June)'!B11</f>
        <v>Bay Gelding (GB)</v>
      </c>
      <c r="C14" s="10" t="str">
        <f>'[1]summary 2021 (June)'!C11</f>
        <v>Frankel - Souvenir Delondres ( by Siyouni )</v>
      </c>
      <c r="D14" s="11" t="str">
        <f>'[1]summary 2021 (June)'!D11</f>
        <v>CHEUNG KUN TONG</v>
      </c>
      <c r="E14" s="12">
        <f>'[1]lot-5'!I16</f>
        <v>2800000</v>
      </c>
      <c r="F14" s="13">
        <f t="shared" si="0"/>
        <v>360755.00869677257</v>
      </c>
      <c r="G14" s="14">
        <f t="shared" si="1"/>
        <v>474970.73840986582</v>
      </c>
      <c r="H14" s="14">
        <f t="shared" si="2"/>
        <v>259425.00301118306</v>
      </c>
      <c r="I14" s="14">
        <f t="shared" si="3"/>
        <v>509851.0506573437</v>
      </c>
      <c r="J14" s="15">
        <f t="shared" si="4"/>
        <v>302105.02465392789</v>
      </c>
    </row>
    <row r="15" spans="1:10" s="16" customFormat="1" ht="60" customHeight="1" thickBot="1" x14ac:dyDescent="0.25">
      <c r="A15" s="17">
        <v>6</v>
      </c>
      <c r="B15" s="9" t="str">
        <f>'[1]summary 2021 (June)'!B12</f>
        <v>Bay Gelding (AUS)</v>
      </c>
      <c r="C15" s="10" t="str">
        <f>'[1]summary 2021 (June)'!C12</f>
        <v>I Am Invincible - Invested Capital ( by Zamindar )</v>
      </c>
      <c r="D15" s="11" t="str">
        <f>'[1]summary 2021 (June)'!D12</f>
        <v>LIU JING</v>
      </c>
      <c r="E15" s="12">
        <f>'[1]lot-6'!I16</f>
        <v>3000000</v>
      </c>
      <c r="F15" s="13">
        <f t="shared" si="0"/>
        <v>386523.22360368486</v>
      </c>
      <c r="G15" s="14">
        <f t="shared" si="1"/>
        <v>508897.2197248562</v>
      </c>
      <c r="H15" s="14">
        <f t="shared" si="2"/>
        <v>277955.36036912468</v>
      </c>
      <c r="I15" s="14">
        <f t="shared" si="3"/>
        <v>546268.98284715402</v>
      </c>
      <c r="J15" s="15">
        <f t="shared" si="4"/>
        <v>323683.95498635131</v>
      </c>
    </row>
    <row r="16" spans="1:10" s="16" customFormat="1" ht="60" customHeight="1" thickBot="1" x14ac:dyDescent="0.25">
      <c r="A16" s="17">
        <v>7</v>
      </c>
      <c r="B16" s="18" t="str">
        <f>'[1]summary 2021 (June)'!B13</f>
        <v>Withdrawn</v>
      </c>
      <c r="C16" s="19"/>
      <c r="D16" s="19"/>
      <c r="E16" s="19"/>
      <c r="F16" s="19"/>
      <c r="G16" s="19"/>
      <c r="H16" s="19"/>
      <c r="I16" s="19"/>
      <c r="J16" s="20"/>
    </row>
    <row r="17" spans="1:10" s="16" customFormat="1" ht="60" customHeight="1" thickBot="1" x14ac:dyDescent="0.25">
      <c r="A17" s="17">
        <v>8</v>
      </c>
      <c r="B17" s="9" t="str">
        <f>'[1]summary 2021 (June)'!B14</f>
        <v>Chestnut Gelding (NZ)</v>
      </c>
      <c r="C17" s="10" t="str">
        <f>'[1]summary 2021 (June)'!C14</f>
        <v>Sebring - Are There Any ( by Exceed And Excel )</v>
      </c>
      <c r="D17" s="11" t="str">
        <f>'[1]summary 2021 (June)'!D14</f>
        <v>CHEUNG CHO YEE JASON</v>
      </c>
      <c r="E17" s="12">
        <f>'[1]lot-8'!I16</f>
        <v>2500000</v>
      </c>
      <c r="F17" s="13">
        <f t="shared" si="0"/>
        <v>322102.68633640406</v>
      </c>
      <c r="G17" s="14">
        <f t="shared" si="1"/>
        <v>424081.01643738017</v>
      </c>
      <c r="H17" s="14">
        <f t="shared" si="2"/>
        <v>231629.46697427059</v>
      </c>
      <c r="I17" s="14">
        <f t="shared" si="3"/>
        <v>455224.15237262833</v>
      </c>
      <c r="J17" s="15">
        <f t="shared" si="4"/>
        <v>269736.62915529276</v>
      </c>
    </row>
    <row r="18" spans="1:10" s="16" customFormat="1" ht="60" customHeight="1" thickBot="1" x14ac:dyDescent="0.25">
      <c r="A18" s="17">
        <v>9</v>
      </c>
      <c r="B18" s="9" t="str">
        <f>'[1]summary 2021 (June)'!B15</f>
        <v>Bay Gelding (IRE)</v>
      </c>
      <c r="C18" s="10" t="str">
        <f>'[1]summary 2021 (June)'!C15</f>
        <v>Acclamation - Folk Melody ( by Street Cry )</v>
      </c>
      <c r="D18" s="11" t="str">
        <f>'[1]summary 2021 (June)'!D15</f>
        <v>LAU PAK FAI PETER</v>
      </c>
      <c r="E18" s="12">
        <f>'[1]lot-9'!I16</f>
        <v>4800000</v>
      </c>
      <c r="F18" s="13">
        <f t="shared" si="0"/>
        <v>618437.15776589583</v>
      </c>
      <c r="G18" s="14">
        <f t="shared" si="1"/>
        <v>814235.5515597699</v>
      </c>
      <c r="H18" s="14">
        <f t="shared" si="2"/>
        <v>444728.57659059949</v>
      </c>
      <c r="I18" s="14">
        <f t="shared" si="3"/>
        <v>874030.37255544635</v>
      </c>
      <c r="J18" s="15">
        <f t="shared" si="4"/>
        <v>517894.32797816209</v>
      </c>
    </row>
    <row r="19" spans="1:10" s="16" customFormat="1" ht="60" customHeight="1" thickBot="1" x14ac:dyDescent="0.25">
      <c r="A19" s="17">
        <v>10</v>
      </c>
      <c r="B19" s="18" t="str">
        <f>'[1]summary 2021 (June)'!B16</f>
        <v>Withdrawn</v>
      </c>
      <c r="C19" s="19"/>
      <c r="D19" s="19"/>
      <c r="E19" s="19"/>
      <c r="F19" s="19"/>
      <c r="G19" s="19"/>
      <c r="H19" s="19"/>
      <c r="I19" s="19"/>
      <c r="J19" s="20"/>
    </row>
    <row r="20" spans="1:10" s="16" customFormat="1" ht="60" customHeight="1" thickBot="1" x14ac:dyDescent="0.25">
      <c r="A20" s="17">
        <v>11</v>
      </c>
      <c r="B20" s="18" t="str">
        <f>'[1]summary 2021 (June)'!B17</f>
        <v>Withdrawn</v>
      </c>
      <c r="C20" s="19"/>
      <c r="D20" s="19"/>
      <c r="E20" s="19"/>
      <c r="F20" s="19"/>
      <c r="G20" s="19"/>
      <c r="H20" s="19"/>
      <c r="I20" s="19"/>
      <c r="J20" s="20"/>
    </row>
    <row r="21" spans="1:10" s="16" customFormat="1" ht="60" customHeight="1" thickBot="1" x14ac:dyDescent="0.25">
      <c r="A21" s="17">
        <v>12</v>
      </c>
      <c r="B21" s="18" t="str">
        <f>'[1]summary 2021 (June)'!B18</f>
        <v>Withdrawn</v>
      </c>
      <c r="C21" s="19"/>
      <c r="D21" s="19"/>
      <c r="E21" s="19"/>
      <c r="F21" s="19"/>
      <c r="G21" s="19"/>
      <c r="H21" s="19"/>
      <c r="I21" s="19"/>
      <c r="J21" s="20"/>
    </row>
    <row r="22" spans="1:10" s="16" customFormat="1" ht="60" customHeight="1" thickBot="1" x14ac:dyDescent="0.25">
      <c r="A22" s="17">
        <v>13</v>
      </c>
      <c r="B22" s="21" t="str">
        <f>'[1]summary 2021 (June)'!B19</f>
        <v>Grey Gelding (IRE)</v>
      </c>
      <c r="C22" s="22" t="str">
        <f>'[1]summary 2021 (June)'!C19</f>
        <v>Mastercraftsman - Bridge Note ( by Stravinsky )</v>
      </c>
      <c r="D22" s="11" t="str">
        <f>'[1]summary 2021 (June)'!D19</f>
        <v>CHEUNG KA SHING ERICK</v>
      </c>
      <c r="E22" s="23">
        <f>'[1]lot-13'!I16</f>
        <v>3800000</v>
      </c>
      <c r="F22" s="13">
        <f t="shared" si="0"/>
        <v>489596.08323133417</v>
      </c>
      <c r="G22" s="14">
        <f t="shared" si="1"/>
        <v>644603.14498481783</v>
      </c>
      <c r="H22" s="14">
        <f t="shared" si="2"/>
        <v>352076.7898008913</v>
      </c>
      <c r="I22" s="14">
        <f t="shared" si="3"/>
        <v>691940.71160639508</v>
      </c>
      <c r="J22" s="15">
        <f t="shared" si="4"/>
        <v>409999.67631604499</v>
      </c>
    </row>
    <row r="23" spans="1:10" s="16" customFormat="1" ht="60" customHeight="1" thickBot="1" x14ac:dyDescent="0.25">
      <c r="A23" s="17">
        <v>14</v>
      </c>
      <c r="B23" s="24" t="str">
        <f>'[1]summary 2021 (June)'!B20</f>
        <v>Chestnut Gelding (AUS)</v>
      </c>
      <c r="C23" s="22" t="str">
        <f>'[1]summary 2021 (June)'!C20</f>
        <v>Sebring - Fashion ( by Anabaa )</v>
      </c>
      <c r="D23" s="11" t="str">
        <f>'[1]summary 2021 (June)'!D20</f>
        <v>TSANG CHEUNG HIN HARRY</v>
      </c>
      <c r="E23" s="25">
        <f>'[1]lot-14'!I16</f>
        <v>5000000</v>
      </c>
      <c r="F23" s="13">
        <f t="shared" si="0"/>
        <v>644205.37267280812</v>
      </c>
      <c r="G23" s="14">
        <f t="shared" si="1"/>
        <v>848162.03287476033</v>
      </c>
      <c r="H23" s="14">
        <f t="shared" si="2"/>
        <v>463258.93394854118</v>
      </c>
      <c r="I23" s="14">
        <f t="shared" si="3"/>
        <v>910448.30474525667</v>
      </c>
      <c r="J23" s="15">
        <f t="shared" si="4"/>
        <v>539473.25831058552</v>
      </c>
    </row>
    <row r="24" spans="1:10" s="16" customFormat="1" ht="60" customHeight="1" thickBot="1" x14ac:dyDescent="0.25">
      <c r="A24" s="26">
        <v>15</v>
      </c>
      <c r="B24" s="27" t="str">
        <f>'[1]summary 2021 (June)'!B21</f>
        <v>Bay Gelding (GER)</v>
      </c>
      <c r="C24" s="22" t="str">
        <f>'[1]summary 2021 (June)'!C21</f>
        <v>Holy Roman Emperor - Heart Of Ice ( by Montjeu )</v>
      </c>
      <c r="D24" s="11" t="str">
        <f>'[1]summary 2021 (June)'!D21</f>
        <v>WONG KA MING</v>
      </c>
      <c r="E24" s="23">
        <f>'[1]lot-15'!I16</f>
        <v>2200000</v>
      </c>
      <c r="F24" s="13">
        <f t="shared" si="0"/>
        <v>283450.36397603556</v>
      </c>
      <c r="G24" s="14">
        <f t="shared" si="1"/>
        <v>373191.29446489457</v>
      </c>
      <c r="H24" s="14">
        <f t="shared" si="2"/>
        <v>203833.93093735812</v>
      </c>
      <c r="I24" s="14">
        <f t="shared" si="3"/>
        <v>400597.25408791291</v>
      </c>
      <c r="J24" s="15">
        <f t="shared" si="4"/>
        <v>237368.23365665763</v>
      </c>
    </row>
    <row r="25" spans="1:10" s="16" customFormat="1" ht="60" customHeight="1" thickBot="1" x14ac:dyDescent="0.25">
      <c r="A25" s="17">
        <v>16</v>
      </c>
      <c r="B25" s="18" t="str">
        <f>'[1]summary 2021 (June)'!B22</f>
        <v>Withdrawn</v>
      </c>
      <c r="C25" s="19"/>
      <c r="D25" s="19"/>
      <c r="E25" s="19"/>
      <c r="F25" s="19"/>
      <c r="G25" s="19"/>
      <c r="H25" s="19"/>
      <c r="I25" s="19"/>
      <c r="J25" s="20"/>
    </row>
    <row r="26" spans="1:10" s="16" customFormat="1" ht="60" customHeight="1" thickBot="1" x14ac:dyDescent="0.25">
      <c r="A26" s="17">
        <v>17</v>
      </c>
      <c r="B26" s="21" t="str">
        <f>'[1]summary 2021 (June)'!B23</f>
        <v>Bay Gelding (FR)</v>
      </c>
      <c r="C26" s="22" t="str">
        <f>'[1]summary 2021 (June)'!C23</f>
        <v>Fastnet Rock - Pretty Paper ( by Medaglia d'Oro )</v>
      </c>
      <c r="D26" s="11" t="str">
        <f>'[1]summary 2021 (June)'!D23</f>
        <v>LAW YUNG KOON</v>
      </c>
      <c r="E26" s="23">
        <f>'[1]lot-17'!I16</f>
        <v>2000000</v>
      </c>
      <c r="F26" s="13">
        <f t="shared" si="0"/>
        <v>257682.14906912323</v>
      </c>
      <c r="G26" s="14">
        <f t="shared" si="1"/>
        <v>339264.81314990413</v>
      </c>
      <c r="H26" s="14">
        <f t="shared" si="2"/>
        <v>185303.57357941646</v>
      </c>
      <c r="I26" s="14">
        <f t="shared" si="3"/>
        <v>364179.32189810264</v>
      </c>
      <c r="J26" s="15">
        <f t="shared" si="4"/>
        <v>215789.30332423421</v>
      </c>
    </row>
    <row r="27" spans="1:10" s="16" customFormat="1" ht="60" customHeight="1" thickBot="1" x14ac:dyDescent="0.25">
      <c r="A27" s="17">
        <v>18</v>
      </c>
      <c r="B27" s="27" t="str">
        <f>'[1]summary 2021 (June)'!B24</f>
        <v>Bay Gelding (AUS)</v>
      </c>
      <c r="C27" s="22" t="str">
        <f>'[1]summary 2021 (June)'!C24</f>
        <v>Medaglia d'Oro - Base Paradise ( by Choisir )</v>
      </c>
      <c r="D27" s="11" t="str">
        <f>'[1]summary 2021 (June)'!D24</f>
        <v>YEUNG WAH KEUNG</v>
      </c>
      <c r="E27" s="23">
        <f>'[1]lot-18'!I16</f>
        <v>3500000</v>
      </c>
      <c r="F27" s="13">
        <f t="shared" si="0"/>
        <v>450943.76087096566</v>
      </c>
      <c r="G27" s="14">
        <f t="shared" si="1"/>
        <v>593713.42301233229</v>
      </c>
      <c r="H27" s="14">
        <f t="shared" si="2"/>
        <v>324281.25376397884</v>
      </c>
      <c r="I27" s="14">
        <f t="shared" si="3"/>
        <v>637313.8133216796</v>
      </c>
      <c r="J27" s="15">
        <f t="shared" si="4"/>
        <v>377631.28081740986</v>
      </c>
    </row>
    <row r="28" spans="1:10" s="16" customFormat="1" ht="60" customHeight="1" thickBot="1" x14ac:dyDescent="0.25">
      <c r="A28" s="17">
        <v>19</v>
      </c>
      <c r="B28" s="21" t="str">
        <f>'[1]summary 2021 (June)'!B25</f>
        <v>Bay Gelding (SAF)</v>
      </c>
      <c r="C28" s="22" t="str">
        <f>'[1]summary 2021 (June)'!C25</f>
        <v>What A Winter - Surabi ( by Wolfhound )</v>
      </c>
      <c r="D28" s="11" t="str">
        <f>'[1]summary 2021 (June)'!D25</f>
        <v>SUEN MING FUNG ERIC</v>
      </c>
      <c r="E28" s="23">
        <f>'[1]lot-19'!I16</f>
        <v>2800000</v>
      </c>
      <c r="F28" s="13">
        <f t="shared" si="0"/>
        <v>360755.00869677257</v>
      </c>
      <c r="G28" s="14">
        <f t="shared" si="1"/>
        <v>474970.73840986582</v>
      </c>
      <c r="H28" s="14">
        <f t="shared" si="2"/>
        <v>259425.00301118306</v>
      </c>
      <c r="I28" s="14">
        <f t="shared" si="3"/>
        <v>509851.0506573437</v>
      </c>
      <c r="J28" s="15">
        <f t="shared" si="4"/>
        <v>302105.02465392789</v>
      </c>
    </row>
    <row r="29" spans="1:10" s="16" customFormat="1" ht="60" customHeight="1" thickBot="1" x14ac:dyDescent="0.25">
      <c r="A29" s="17">
        <v>20</v>
      </c>
      <c r="B29" s="27" t="str">
        <f>'[1]summary 2021 (June)'!B26</f>
        <v>Chestnut Gelding (AUS)</v>
      </c>
      <c r="C29" s="22" t="str">
        <f>'[1]summary 2021 (June)'!C26</f>
        <v>Street Boss - Sachariste ( by Fusaichi Pegasus )</v>
      </c>
      <c r="D29" s="11" t="str">
        <f>'[1]summary 2021 (June)'!D26</f>
        <v>NGAI HON CHEUNG</v>
      </c>
      <c r="E29" s="23">
        <f>'[1]lot-20'!I16</f>
        <v>3800000</v>
      </c>
      <c r="F29" s="13">
        <f t="shared" si="0"/>
        <v>489596.08323133417</v>
      </c>
      <c r="G29" s="14">
        <f t="shared" si="1"/>
        <v>644603.14498481783</v>
      </c>
      <c r="H29" s="14">
        <f t="shared" si="2"/>
        <v>352076.7898008913</v>
      </c>
      <c r="I29" s="14">
        <f t="shared" si="3"/>
        <v>691940.71160639508</v>
      </c>
      <c r="J29" s="15">
        <f t="shared" si="4"/>
        <v>409999.67631604499</v>
      </c>
    </row>
    <row r="30" spans="1:10" s="16" customFormat="1" ht="60" customHeight="1" thickBot="1" x14ac:dyDescent="0.25">
      <c r="A30" s="17">
        <v>21</v>
      </c>
      <c r="B30" s="27" t="str">
        <f>'[1]summary 2021 (June)'!B27</f>
        <v>Bay Gelding (FR)</v>
      </c>
      <c r="C30" s="22" t="str">
        <f>'[1]summary 2021 (June)'!C27</f>
        <v>Charm Spirit - Militante ( by Johannesburg )</v>
      </c>
      <c r="D30" s="11" t="str">
        <f>'[1]summary 2021 (June)'!D27</f>
        <v>FORTUNES TURN SYN</v>
      </c>
      <c r="E30" s="23">
        <f>'[1]lot-21'!I16</f>
        <v>1900000</v>
      </c>
      <c r="F30" s="13">
        <f t="shared" si="0"/>
        <v>244798.04161566708</v>
      </c>
      <c r="G30" s="14">
        <f t="shared" si="1"/>
        <v>322301.57249240892</v>
      </c>
      <c r="H30" s="14">
        <f t="shared" si="2"/>
        <v>176038.39490044565</v>
      </c>
      <c r="I30" s="14">
        <f t="shared" si="3"/>
        <v>345970.35580319754</v>
      </c>
      <c r="J30" s="15">
        <f t="shared" si="4"/>
        <v>204999.8381580225</v>
      </c>
    </row>
    <row r="31" spans="1:10" s="16" customFormat="1" ht="60" customHeight="1" thickBot="1" x14ac:dyDescent="0.25">
      <c r="A31" s="17">
        <v>22</v>
      </c>
      <c r="B31" s="21" t="str">
        <f>'[1]summary 2021 (June)'!B28</f>
        <v>Bay Gelding (NZ)</v>
      </c>
      <c r="C31" s="22" t="str">
        <f>'[1]summary 2021 (June)'!C28</f>
        <v>Ocean Park - Eudora ( by Pins )</v>
      </c>
      <c r="D31" s="11" t="str">
        <f>'[1]summary 2021 (June)'!D28</f>
        <v>CHENG CHUNG WAH</v>
      </c>
      <c r="E31" s="23">
        <f>'[1]lot-22'!I16</f>
        <v>3200000</v>
      </c>
      <c r="F31" s="13">
        <f t="shared" si="0"/>
        <v>412291.43851059716</v>
      </c>
      <c r="G31" s="14">
        <f t="shared" si="1"/>
        <v>542823.70103984664</v>
      </c>
      <c r="H31" s="14">
        <f t="shared" si="2"/>
        <v>296485.71772706637</v>
      </c>
      <c r="I31" s="14">
        <f t="shared" si="3"/>
        <v>582686.91503696423</v>
      </c>
      <c r="J31" s="15">
        <f t="shared" si="4"/>
        <v>345262.88531877473</v>
      </c>
    </row>
    <row r="32" spans="1:10" s="16" customFormat="1" ht="60" customHeight="1" thickBot="1" x14ac:dyDescent="0.25">
      <c r="A32" s="28">
        <v>23</v>
      </c>
      <c r="B32" s="18" t="str">
        <f>'[1]summary 2021 (June)'!B29</f>
        <v>Withdrawn</v>
      </c>
      <c r="C32" s="19"/>
      <c r="D32" s="19"/>
      <c r="E32" s="19"/>
      <c r="F32" s="19"/>
      <c r="G32" s="19"/>
      <c r="H32" s="19"/>
      <c r="I32" s="19"/>
      <c r="J32" s="20"/>
    </row>
    <row r="33" spans="1:10" s="16" customFormat="1" ht="60" customHeight="1" x14ac:dyDescent="0.2">
      <c r="A33" s="29"/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60" customHeight="1" x14ac:dyDescent="0.5">
      <c r="A34" s="31"/>
      <c r="C34" s="32"/>
      <c r="D34" s="33" t="s">
        <v>14</v>
      </c>
      <c r="E34" s="34">
        <f>SUM(E10:E32)</f>
        <v>47200000</v>
      </c>
      <c r="F34" s="34">
        <f>SUM(F10:F32)</f>
        <v>6081298.7180313086</v>
      </c>
      <c r="G34" s="34">
        <f t="shared" ref="G34:J34" si="5">SUM(G10:G32)</f>
        <v>8006649.5903377375</v>
      </c>
      <c r="H34" s="34">
        <f t="shared" si="5"/>
        <v>4373164.3364742287</v>
      </c>
      <c r="I34" s="34">
        <f t="shared" si="5"/>
        <v>8594631.9967952222</v>
      </c>
      <c r="J34" s="34">
        <f t="shared" si="5"/>
        <v>5092627.5584519273</v>
      </c>
    </row>
    <row r="35" spans="1:10" ht="60" customHeight="1" x14ac:dyDescent="0.5">
      <c r="A35" s="31"/>
      <c r="C35" s="32"/>
      <c r="D35" s="33" t="s">
        <v>15</v>
      </c>
      <c r="E35" s="34">
        <f>AVERAGE(E10:E32)</f>
        <v>2950000</v>
      </c>
      <c r="F35" s="34">
        <f t="shared" ref="F35:J35" si="6">AVERAGE(F10:F32)</f>
        <v>380081.16987695679</v>
      </c>
      <c r="G35" s="34">
        <f t="shared" si="6"/>
        <v>500415.59939610859</v>
      </c>
      <c r="H35" s="34">
        <f t="shared" si="6"/>
        <v>273322.77102963929</v>
      </c>
      <c r="I35" s="34">
        <f t="shared" si="6"/>
        <v>537164.49979970139</v>
      </c>
      <c r="J35" s="34">
        <f t="shared" si="6"/>
        <v>318289.22240324545</v>
      </c>
    </row>
    <row r="36" spans="1:10" ht="60" customHeight="1" x14ac:dyDescent="0.5">
      <c r="A36" s="31"/>
      <c r="C36" s="32"/>
      <c r="D36" s="33" t="s">
        <v>16</v>
      </c>
      <c r="E36" s="34">
        <f>MEDIAN(E10:E32)</f>
        <v>2800000</v>
      </c>
      <c r="F36" s="34">
        <f t="shared" ref="F36:J36" si="7">MEDIAN(F10:F32)</f>
        <v>360755.00869677257</v>
      </c>
      <c r="G36" s="34">
        <f t="shared" si="7"/>
        <v>474970.73840986582</v>
      </c>
      <c r="H36" s="34">
        <f t="shared" si="7"/>
        <v>259425.00301118306</v>
      </c>
      <c r="I36" s="34">
        <f t="shared" si="7"/>
        <v>509851.0506573437</v>
      </c>
      <c r="J36" s="34">
        <f t="shared" si="7"/>
        <v>302105.02465392789</v>
      </c>
    </row>
    <row r="37" spans="1:10" ht="60" customHeight="1" x14ac:dyDescent="0.5">
      <c r="A37" s="31"/>
      <c r="C37" s="32"/>
      <c r="D37" s="33"/>
      <c r="E37" s="34"/>
      <c r="F37" s="34"/>
      <c r="G37" s="34"/>
      <c r="H37" s="34"/>
      <c r="I37" s="34"/>
      <c r="J37" s="34"/>
    </row>
    <row r="38" spans="1:10" ht="45" hidden="1" customHeight="1" x14ac:dyDescent="0.45">
      <c r="A38" s="31"/>
      <c r="C38" s="32"/>
      <c r="D38" s="35" t="s">
        <v>17</v>
      </c>
      <c r="E38" s="36">
        <v>31700000</v>
      </c>
      <c r="F38" s="36">
        <v>4086631.4296764219</v>
      </c>
      <c r="G38" s="36">
        <v>6262099.4824384665</v>
      </c>
      <c r="H38" s="36">
        <v>3356841.8154478255</v>
      </c>
      <c r="I38" s="36">
        <v>6696098.5192539236</v>
      </c>
      <c r="J38" s="36">
        <v>3749526.8735806206</v>
      </c>
    </row>
    <row r="39" spans="1:10" ht="45" hidden="1" customHeight="1" x14ac:dyDescent="0.45">
      <c r="A39" s="31"/>
      <c r="C39" s="32"/>
      <c r="D39" s="35" t="s">
        <v>18</v>
      </c>
      <c r="E39" s="36">
        <v>2881818.1818181816</v>
      </c>
      <c r="F39" s="36">
        <v>371511.94815240201</v>
      </c>
      <c r="G39" s="36">
        <v>569281.77113076963</v>
      </c>
      <c r="H39" s="36">
        <v>305167.43776798411</v>
      </c>
      <c r="I39" s="36">
        <v>608736.22902308393</v>
      </c>
      <c r="J39" s="36">
        <v>340866.07941642008</v>
      </c>
    </row>
    <row r="40" spans="1:10" ht="45" hidden="1" customHeight="1" x14ac:dyDescent="0.45">
      <c r="D40" s="35" t="s">
        <v>19</v>
      </c>
      <c r="E40" s="36">
        <v>2500000</v>
      </c>
      <c r="F40" s="36">
        <v>322289.54492716258</v>
      </c>
      <c r="G40" s="36">
        <v>493856.42605981592</v>
      </c>
      <c r="H40" s="36">
        <v>264735.1589469894</v>
      </c>
      <c r="I40" s="36">
        <v>528083.47943642933</v>
      </c>
      <c r="J40" s="36">
        <v>295704.01211203635</v>
      </c>
    </row>
    <row r="41" spans="1:10" ht="45" hidden="1" customHeight="1" x14ac:dyDescent="0.45">
      <c r="D41" s="37"/>
      <c r="E41" s="36"/>
      <c r="F41" s="36"/>
      <c r="G41" s="36"/>
      <c r="H41" s="36"/>
      <c r="I41" s="36"/>
      <c r="J41" s="36"/>
    </row>
    <row r="42" spans="1:10" ht="45" hidden="1" customHeight="1" x14ac:dyDescent="0.45">
      <c r="A42" s="31"/>
      <c r="C42" s="32"/>
      <c r="D42" s="38" t="s">
        <v>20</v>
      </c>
      <c r="E42" s="39">
        <v>55600000</v>
      </c>
      <c r="F42" s="40">
        <v>7173915.8484187704</v>
      </c>
      <c r="G42" s="40">
        <v>10357868.067586953</v>
      </c>
      <c r="H42" s="40">
        <v>5757064.3113784846</v>
      </c>
      <c r="I42" s="40">
        <v>11013826.710510679</v>
      </c>
      <c r="J42" s="41">
        <v>6380390.6267930502</v>
      </c>
    </row>
    <row r="43" spans="1:10" ht="45" hidden="1" customHeight="1" x14ac:dyDescent="0.45">
      <c r="A43" s="42"/>
      <c r="B43" s="42"/>
      <c r="C43" s="42"/>
      <c r="D43" s="38" t="s">
        <v>21</v>
      </c>
      <c r="E43" s="39">
        <v>4633333.333333333</v>
      </c>
      <c r="F43" s="40">
        <v>597826.3207015642</v>
      </c>
      <c r="G43" s="40">
        <v>863155.67229891277</v>
      </c>
      <c r="H43" s="40">
        <v>479755.35928154038</v>
      </c>
      <c r="I43" s="40">
        <v>917818.89254255651</v>
      </c>
      <c r="J43" s="41">
        <v>531699.21889942081</v>
      </c>
    </row>
    <row r="44" spans="1:10" ht="45" hidden="1" customHeight="1" x14ac:dyDescent="0.45">
      <c r="A44" s="31"/>
      <c r="C44" s="32"/>
      <c r="D44" s="38" t="s">
        <v>22</v>
      </c>
      <c r="E44" s="39">
        <v>4350000</v>
      </c>
      <c r="F44" s="40">
        <v>561268.5960543463</v>
      </c>
      <c r="G44" s="40">
        <v>810372.77147487854</v>
      </c>
      <c r="H44" s="40">
        <v>450417.80133986351</v>
      </c>
      <c r="I44" s="40">
        <v>861693.27681153687</v>
      </c>
      <c r="J44" s="41">
        <v>499185.23788758577</v>
      </c>
    </row>
    <row r="45" spans="1:10" ht="45" hidden="1" customHeight="1" x14ac:dyDescent="0.45">
      <c r="A45" s="31"/>
      <c r="C45" s="32"/>
      <c r="D45" s="38"/>
      <c r="E45" s="39"/>
      <c r="F45" s="40"/>
      <c r="G45" s="40"/>
      <c r="H45" s="40"/>
      <c r="I45" s="40"/>
      <c r="J45" s="41"/>
    </row>
    <row r="46" spans="1:10" ht="45" customHeight="1" x14ac:dyDescent="0.45">
      <c r="A46" s="31"/>
      <c r="C46" s="32"/>
      <c r="D46" s="43" t="s">
        <v>23</v>
      </c>
      <c r="E46" s="44">
        <v>87300000</v>
      </c>
      <c r="F46" s="44">
        <v>11260547.278095195</v>
      </c>
      <c r="G46" s="44">
        <v>16619967.550025418</v>
      </c>
      <c r="H46" s="44">
        <v>9113906.1268263124</v>
      </c>
      <c r="I46" s="44">
        <v>17709925.229764603</v>
      </c>
      <c r="J46" s="44">
        <v>10129917.500373671</v>
      </c>
    </row>
    <row r="47" spans="1:10" ht="45" customHeight="1" x14ac:dyDescent="0.45">
      <c r="A47" s="31"/>
      <c r="C47" s="32"/>
      <c r="D47" s="43" t="s">
        <v>24</v>
      </c>
      <c r="E47" s="44">
        <v>3795652.1739130435</v>
      </c>
      <c r="F47" s="44">
        <v>489589.01209109544</v>
      </c>
      <c r="G47" s="44">
        <v>722607.28478371387</v>
      </c>
      <c r="H47" s="44">
        <v>396256.78812288312</v>
      </c>
      <c r="I47" s="44">
        <v>769996.74912020017</v>
      </c>
      <c r="J47" s="44">
        <v>440431.19566842046</v>
      </c>
    </row>
    <row r="48" spans="1:10" ht="45" customHeight="1" x14ac:dyDescent="0.45">
      <c r="A48" s="31"/>
      <c r="C48" s="32"/>
      <c r="D48" s="43" t="s">
        <v>25</v>
      </c>
      <c r="E48" s="44">
        <v>3700000</v>
      </c>
      <c r="F48" s="44">
        <v>476988.52649220062</v>
      </c>
      <c r="G48" s="44">
        <v>730907.5105685275</v>
      </c>
      <c r="H48" s="44">
        <v>391808.03524154436</v>
      </c>
      <c r="I48" s="44">
        <v>781563.54956591537</v>
      </c>
      <c r="J48" s="44">
        <v>437641.93792581378</v>
      </c>
    </row>
    <row r="49" spans="1:10" ht="45" customHeight="1" x14ac:dyDescent="0.45">
      <c r="A49" s="31"/>
      <c r="C49" s="32"/>
      <c r="D49" s="38"/>
      <c r="E49" s="39"/>
      <c r="F49" s="40"/>
      <c r="G49" s="40"/>
      <c r="H49" s="40"/>
      <c r="I49" s="40"/>
      <c r="J49" s="41"/>
    </row>
    <row r="50" spans="1:10" ht="60" customHeight="1" x14ac:dyDescent="0.45">
      <c r="A50" s="45" t="s">
        <v>26</v>
      </c>
      <c r="B50" s="45"/>
      <c r="C50" s="45"/>
      <c r="D50" s="46" t="s">
        <v>27</v>
      </c>
      <c r="E50" s="47">
        <v>1</v>
      </c>
      <c r="F50" s="47">
        <v>7.7614999999999998</v>
      </c>
      <c r="G50" s="47">
        <v>5.8951000000000002</v>
      </c>
      <c r="H50" s="47">
        <v>10.793100000000001</v>
      </c>
      <c r="I50" s="47">
        <v>5.4917999999999996</v>
      </c>
      <c r="J50" s="47">
        <v>9.2683</v>
      </c>
    </row>
    <row r="52" spans="1:10" x14ac:dyDescent="0.2">
      <c r="E52" s="48"/>
    </row>
  </sheetData>
  <mergeCells count="12">
    <mergeCell ref="B19:J19"/>
    <mergeCell ref="B20:J20"/>
    <mergeCell ref="B21:J21"/>
    <mergeCell ref="B25:J25"/>
    <mergeCell ref="B32:J32"/>
    <mergeCell ref="A50:C50"/>
    <mergeCell ref="A2:J2"/>
    <mergeCell ref="A3:J3"/>
    <mergeCell ref="A4:J4"/>
    <mergeCell ref="A5:J5"/>
    <mergeCell ref="B12:J12"/>
    <mergeCell ref="B16:J16"/>
  </mergeCells>
  <printOptions horizontalCentered="1"/>
  <pageMargins left="0" right="0" top="0" bottom="0" header="0" footer="0"/>
  <pageSetup paperSize="9" scale="2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85725</xdr:colOff>
                <xdr:row>1</xdr:row>
                <xdr:rowOff>9525</xdr:rowOff>
              </from>
              <to>
                <xdr:col>2</xdr:col>
                <xdr:colOff>333375</xdr:colOff>
                <xdr:row>8</xdr:row>
                <xdr:rowOff>28575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sales-98-chinese-NO</vt:lpstr>
      <vt:lpstr>'sales-98-chinese-NO'!Print_Area</vt:lpstr>
    </vt:vector>
  </TitlesOfParts>
  <Company>The Hong Kong Jockey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Sia, Margarita H K</dc:creator>
  <cp:lastModifiedBy>Sia, Margarita H K</cp:lastModifiedBy>
  <dcterms:created xsi:type="dcterms:W3CDTF">2021-06-27T01:37:48Z</dcterms:created>
  <dcterms:modified xsi:type="dcterms:W3CDTF">2021-06-27T03:46:09Z</dcterms:modified>
</cp:coreProperties>
</file>