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KIS\"/>
    </mc:Choice>
  </mc:AlternateContent>
  <xr:revisionPtr revIDLastSave="0" documentId="13_ncr:1_{42BDFF2A-717E-4BD3-B085-CA73ECD0235A}" xr6:coauthVersionLast="47" xr6:coauthVersionMax="47" xr10:uidLastSave="{00000000-0000-0000-0000-000000000000}"/>
  <bookViews>
    <workbookView xWindow="-120" yWindow="-120" windowWidth="20730" windowHeight="11160" xr2:uid="{06D82E03-0058-4D72-805D-0A0876216037}"/>
  </bookViews>
  <sheets>
    <sheet name="sales-98-chinese-NO" sheetId="5" r:id="rId1"/>
  </sheets>
  <externalReferences>
    <externalReference r:id="rId2"/>
  </externalReferences>
  <definedNames>
    <definedName name="_xlnm.Print_Area" localSheetId="0">'sales-98-chinese-NO'!$A$1:$J$48</definedName>
    <definedName name="Z_6C2EB430_1F0D_4DEC_B825_27981CB5A7A3_.wvu.PrintArea" localSheetId="0" hidden="1">'sales-98-chinese-NO'!$A$1:$J$48</definedName>
    <definedName name="Z_6C2EB430_1F0D_4DEC_B825_27981CB5A7A3_.wvu.Rows" localSheetId="0" hidden="1">'sales-98-chinese-NO'!$35:$42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5" l="1"/>
  <c r="H29" i="5" s="1"/>
  <c r="C29" i="5"/>
  <c r="B29" i="5"/>
  <c r="J28" i="5"/>
  <c r="E28" i="5"/>
  <c r="I28" i="5" s="1"/>
  <c r="C28" i="5"/>
  <c r="B28" i="5"/>
  <c r="E27" i="5"/>
  <c r="J27" i="5" s="1"/>
  <c r="C27" i="5"/>
  <c r="B27" i="5"/>
  <c r="B26" i="5"/>
  <c r="E25" i="5"/>
  <c r="H25" i="5" s="1"/>
  <c r="C25" i="5"/>
  <c r="B25" i="5"/>
  <c r="J24" i="5"/>
  <c r="E24" i="5"/>
  <c r="I24" i="5" s="1"/>
  <c r="C24" i="5"/>
  <c r="B24" i="5"/>
  <c r="B23" i="5"/>
  <c r="B22" i="5"/>
  <c r="E21" i="5"/>
  <c r="H21" i="5" s="1"/>
  <c r="C21" i="5"/>
  <c r="B21" i="5"/>
  <c r="E20" i="5"/>
  <c r="I20" i="5" s="1"/>
  <c r="C20" i="5"/>
  <c r="B20" i="5"/>
  <c r="G19" i="5"/>
  <c r="E19" i="5"/>
  <c r="J19" i="5" s="1"/>
  <c r="C19" i="5"/>
  <c r="B19" i="5"/>
  <c r="H18" i="5"/>
  <c r="G18" i="5"/>
  <c r="E18" i="5"/>
  <c r="I18" i="5" s="1"/>
  <c r="C18" i="5"/>
  <c r="B18" i="5"/>
  <c r="E17" i="5"/>
  <c r="H17" i="5" s="1"/>
  <c r="C17" i="5"/>
  <c r="B17" i="5"/>
  <c r="E16" i="5"/>
  <c r="I16" i="5" s="1"/>
  <c r="C16" i="5"/>
  <c r="B16" i="5"/>
  <c r="B15" i="5"/>
  <c r="B14" i="5"/>
  <c r="E13" i="5"/>
  <c r="H13" i="5" s="1"/>
  <c r="C13" i="5"/>
  <c r="B13" i="5"/>
  <c r="B12" i="5"/>
  <c r="G11" i="5"/>
  <c r="F11" i="5"/>
  <c r="E11" i="5"/>
  <c r="J11" i="5" s="1"/>
  <c r="C11" i="5"/>
  <c r="B11" i="5"/>
  <c r="E10" i="5"/>
  <c r="E33" i="5" s="1"/>
  <c r="C10" i="5"/>
  <c r="B10" i="5"/>
  <c r="F28" i="5" l="1"/>
  <c r="G27" i="5"/>
  <c r="F24" i="5"/>
  <c r="J20" i="5"/>
  <c r="F20" i="5"/>
  <c r="J18" i="5"/>
  <c r="F18" i="5"/>
  <c r="J16" i="5"/>
  <c r="F16" i="5"/>
  <c r="J10" i="5"/>
  <c r="F10" i="5"/>
  <c r="G10" i="5"/>
  <c r="H10" i="5"/>
  <c r="I13" i="5"/>
  <c r="I17" i="5"/>
  <c r="I21" i="5"/>
  <c r="I25" i="5"/>
  <c r="I29" i="5"/>
  <c r="E32" i="5"/>
  <c r="I10" i="5"/>
  <c r="H11" i="5"/>
  <c r="F13" i="5"/>
  <c r="J13" i="5"/>
  <c r="G16" i="5"/>
  <c r="F17" i="5"/>
  <c r="J17" i="5"/>
  <c r="H19" i="5"/>
  <c r="G20" i="5"/>
  <c r="F21" i="5"/>
  <c r="J21" i="5"/>
  <c r="G24" i="5"/>
  <c r="F25" i="5"/>
  <c r="J25" i="5"/>
  <c r="H27" i="5"/>
  <c r="G28" i="5"/>
  <c r="F29" i="5"/>
  <c r="J29" i="5"/>
  <c r="I11" i="5"/>
  <c r="G13" i="5"/>
  <c r="H16" i="5"/>
  <c r="G17" i="5"/>
  <c r="I19" i="5"/>
  <c r="H20" i="5"/>
  <c r="G21" i="5"/>
  <c r="H24" i="5"/>
  <c r="G25" i="5"/>
  <c r="I27" i="5"/>
  <c r="H28" i="5"/>
  <c r="G29" i="5"/>
  <c r="E31" i="5"/>
  <c r="F19" i="5"/>
  <c r="F27" i="5"/>
  <c r="F31" i="5" l="1"/>
  <c r="G32" i="5"/>
  <c r="J32" i="5"/>
  <c r="F33" i="5"/>
  <c r="H31" i="5"/>
  <c r="H32" i="5"/>
  <c r="H33" i="5"/>
  <c r="G33" i="5"/>
  <c r="F32" i="5"/>
  <c r="J31" i="5"/>
  <c r="G31" i="5"/>
  <c r="J33" i="5"/>
  <c r="I33" i="5"/>
  <c r="I31" i="5"/>
  <c r="I32" i="5"/>
  <c r="D10" i="5" l="1"/>
  <c r="D29" i="5" l="1"/>
  <c r="D28" i="5"/>
  <c r="D11" i="5" l="1"/>
  <c r="D25" i="5" l="1"/>
  <c r="D21" i="5"/>
  <c r="D20" i="5"/>
  <c r="D19" i="5"/>
  <c r="D16" i="5"/>
  <c r="D24" i="5" l="1"/>
  <c r="D27" i="5" l="1"/>
  <c r="D18" i="5" l="1"/>
  <c r="D17" i="5"/>
  <c r="D13" i="5"/>
</calcChain>
</file>

<file path=xl/sharedStrings.xml><?xml version="1.0" encoding="utf-8"?>
<sst xmlns="http://schemas.openxmlformats.org/spreadsheetml/2006/main" count="28" uniqueCount="28">
  <si>
    <t>二零二四年 香港國際馬匹拍賣會（三月）</t>
  </si>
  <si>
    <t>THE HONG KONG INTERNATIONAL SALE 2024 (MARCH)</t>
  </si>
  <si>
    <t>ON FRIDAY, 15 MARCH 2024, AT PARADE RING, SHA TIN RACECOURSE</t>
  </si>
  <si>
    <t>AUCTIONEER: CLINT DONOVAN</t>
  </si>
  <si>
    <t>LOT</t>
  </si>
  <si>
    <t>PURCHASER</t>
  </si>
  <si>
    <t>HKD</t>
  </si>
  <si>
    <t>USD</t>
  </si>
  <si>
    <t>AUD</t>
  </si>
  <si>
    <t>GBP</t>
  </si>
  <si>
    <t>NZD</t>
  </si>
  <si>
    <t>2020(May) TOTAL(11 lots):</t>
  </si>
  <si>
    <t>2020(May) AVERAGE(11 lots):</t>
  </si>
  <si>
    <t>2020(May) MEDIAN(11 lots):</t>
  </si>
  <si>
    <t>2020(Jul) Part I TOTAL(12 lots):</t>
  </si>
  <si>
    <t>2020(Jul) Part I AVERAGE(12 lots):</t>
  </si>
  <si>
    <t>2020(Jul) Part I MEDIAN(12 lots):</t>
  </si>
  <si>
    <t>2023 HKIS TOTAL (15 lots):</t>
  </si>
  <si>
    <t>2023 HKIS AVERAGE (15 lots):</t>
  </si>
  <si>
    <t>2023 HKIS MEDIAN (15 lots):</t>
  </si>
  <si>
    <t>Date : 15 March 2024</t>
  </si>
  <si>
    <t>Exchange Rate : =HK$</t>
  </si>
  <si>
    <t>COLOUR / SEX (Country Foaled)</t>
    <phoneticPr fontId="10" type="noConversion"/>
  </si>
  <si>
    <t xml:space="preserve"> SIRE / DAM (Sire of Dam)</t>
    <phoneticPr fontId="10" type="noConversion"/>
  </si>
  <si>
    <t>EUR</t>
    <phoneticPr fontId="10" type="noConversion"/>
  </si>
  <si>
    <t>2024 HKIS TOTAL (14 lots):</t>
  </si>
  <si>
    <t>2024 HKIS AVERAGE (14 lots):</t>
  </si>
  <si>
    <t>2024 HKIS MEDIAN (14 lots):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</si>
</sst>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20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30"/>
      <name val="新細明體"/>
      <family val="1"/>
      <charset val="136"/>
    </font>
    <font>
      <b/>
      <u/>
      <sz val="30"/>
      <name val="Times New Roman"/>
      <family val="1"/>
    </font>
    <font>
      <b/>
      <u/>
      <sz val="24"/>
      <name val="Times New Roman"/>
      <family val="1"/>
    </font>
    <font>
      <b/>
      <i/>
      <u/>
      <sz val="24"/>
      <name val="Times New Roman"/>
      <family val="1"/>
    </font>
    <font>
      <sz val="18"/>
      <name val="Times New Roman"/>
      <family val="1"/>
    </font>
    <font>
      <b/>
      <sz val="28"/>
      <name val="Times New Roman"/>
      <family val="1"/>
    </font>
    <font>
      <b/>
      <sz val="25"/>
      <name val="Times New Roman"/>
      <family val="1"/>
    </font>
    <font>
      <b/>
      <sz val="26"/>
      <name val="Times New Roman"/>
      <family val="1"/>
    </font>
    <font>
      <b/>
      <i/>
      <sz val="26"/>
      <name val="Times New Roman"/>
      <family val="1"/>
    </font>
    <font>
      <sz val="26"/>
      <name val="Times New Roman"/>
      <family val="1"/>
    </font>
    <font>
      <i/>
      <sz val="10"/>
      <name val="Times New Roman"/>
      <family val="1"/>
    </font>
    <font>
      <b/>
      <i/>
      <sz val="30"/>
      <name val="Times New Roman"/>
      <family val="1"/>
    </font>
    <font>
      <b/>
      <sz val="30"/>
      <name val="Times New Roman"/>
      <family val="1"/>
    </font>
    <font>
      <i/>
      <sz val="24"/>
      <name val="Times New Roman"/>
      <family val="1"/>
    </font>
    <font>
      <sz val="20"/>
      <name val="Times New Roman"/>
      <family val="1"/>
    </font>
    <font>
      <sz val="24"/>
      <name val="Times New Roman"/>
      <family val="1"/>
    </font>
    <font>
      <i/>
      <sz val="2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3" fontId="11" fillId="0" borderId="3" xfId="0" applyNumberFormat="1" applyFont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3" fontId="12" fillId="2" borderId="14" xfId="0" applyNumberFormat="1" applyFont="1" applyFill="1" applyBorder="1" applyAlignment="1">
      <alignment vertical="center"/>
    </xf>
    <xf numFmtId="3" fontId="12" fillId="2" borderId="12" xfId="0" applyNumberFormat="1" applyFont="1" applyFill="1" applyBorder="1" applyAlignment="1">
      <alignment vertical="center"/>
    </xf>
    <xf numFmtId="3" fontId="12" fillId="2" borderId="15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3" fontId="15" fillId="0" borderId="0" xfId="0" applyNumberFormat="1" applyFont="1"/>
    <xf numFmtId="0" fontId="16" fillId="0" borderId="0" xfId="0" applyFont="1" applyAlignment="1">
      <alignment horizontal="right"/>
    </xf>
    <xf numFmtId="3" fontId="17" fillId="0" borderId="0" xfId="0" applyNumberFormat="1" applyFont="1"/>
    <xf numFmtId="0" fontId="18" fillId="0" borderId="0" xfId="0" applyFont="1"/>
    <xf numFmtId="0" fontId="16" fillId="0" borderId="0" xfId="0" quotePrefix="1" applyFont="1" applyAlignment="1">
      <alignment horizontal="right"/>
    </xf>
    <xf numFmtId="3" fontId="18" fillId="0" borderId="0" xfId="0" applyNumberFormat="1" applyFont="1"/>
    <xf numFmtId="164" fontId="18" fillId="0" borderId="0" xfId="1" applyNumberFormat="1" applyFont="1" applyFill="1" applyAlignment="1">
      <alignment horizontal="right"/>
    </xf>
    <xf numFmtId="0" fontId="18" fillId="0" borderId="0" xfId="0" quotePrefix="1" applyFont="1"/>
    <xf numFmtId="0" fontId="19" fillId="0" borderId="0" xfId="0" quotePrefix="1" applyFont="1" applyAlignment="1">
      <alignment horizontal="right"/>
    </xf>
    <xf numFmtId="3" fontId="12" fillId="0" borderId="0" xfId="0" applyNumberFormat="1" applyFont="1"/>
    <xf numFmtId="0" fontId="19" fillId="0" borderId="0" xfId="0" applyFont="1" applyAlignment="1">
      <alignment horizontal="right"/>
    </xf>
    <xf numFmtId="3" fontId="2" fillId="0" borderId="0" xfId="0" applyNumberFormat="1" applyFont="1"/>
    <xf numFmtId="0" fontId="5" fillId="0" borderId="0" xfId="0" applyFont="1" applyAlignment="1">
      <alignment horizontal="center"/>
    </xf>
    <xf numFmtId="165" fontId="12" fillId="0" borderId="0" xfId="0" applyNumberFormat="1" applyFont="1"/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 2" xfId="1" xr:uid="{E7AC5F1D-DD79-4123-8989-DE310562484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</xdr:row>
          <xdr:rowOff>9525</xdr:rowOff>
        </xdr:from>
        <xdr:to>
          <xdr:col>2</xdr:col>
          <xdr:colOff>333375</xdr:colOff>
          <xdr:row>8</xdr:row>
          <xdr:rowOff>28575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KIS%202024%20(March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To-PA"/>
      <sheetName val="sales-98-chinese-NO"/>
      <sheetName val="profit-loss-cost w.o. purchase"/>
      <sheetName val="summary 2024 (March)"/>
      <sheetName val="Color"/>
      <sheetName val="lot-1"/>
      <sheetName val="lot-2"/>
      <sheetName val="lot-3"/>
      <sheetName val="lot-4"/>
      <sheetName val="lot-5"/>
      <sheetName val="lot-6"/>
      <sheetName val="lot-7"/>
      <sheetName val="lot-8"/>
      <sheetName val="lot-9"/>
      <sheetName val="lot-10"/>
      <sheetName val="lot-11"/>
      <sheetName val="lot-12"/>
      <sheetName val="lot-13"/>
      <sheetName val="lot-14"/>
      <sheetName val="lot-15"/>
      <sheetName val="lot-16"/>
      <sheetName val="lot-17"/>
      <sheetName val="lot-18"/>
      <sheetName val="lot-19"/>
      <sheetName val="lot-20"/>
      <sheetName val="lot-21"/>
      <sheetName val="lot-22"/>
      <sheetName val="lot-23"/>
      <sheetName val="lot-24"/>
      <sheetName val="lot-25"/>
      <sheetName val="lot-26"/>
      <sheetName val="lot-27"/>
      <sheetName val="lot-28"/>
      <sheetName val="lot-29"/>
      <sheetName val="lot-30"/>
      <sheetName val="lot-31"/>
      <sheetName val="lot-32"/>
      <sheetName val="lot-33"/>
      <sheetName val="lot-34"/>
      <sheetName val="lot-35"/>
      <sheetName val="lot-36"/>
      <sheetName val="lot-37"/>
      <sheetName val="lot-38"/>
      <sheetName val="lot-39"/>
      <sheetName val="lot-40"/>
    </sheetNames>
    <sheetDataSet>
      <sheetData sheetId="0"/>
      <sheetData sheetId="1"/>
      <sheetData sheetId="2"/>
      <sheetData sheetId="3">
        <row r="7">
          <cell r="B7" t="str">
            <v>Bay Gelding (AUS)</v>
          </cell>
          <cell r="C7" t="str">
            <v>Exceed And Excel - Cheetara ( by More Than Ready )</v>
          </cell>
          <cell r="D7" t="str">
            <v>YEUNG KIN MAN</v>
          </cell>
        </row>
        <row r="8">
          <cell r="B8" t="str">
            <v>Bay Gelding (FR)</v>
          </cell>
          <cell r="C8" t="str">
            <v>No Nay Never - Giofra ( by Dansili )</v>
          </cell>
          <cell r="D8" t="str">
            <v>NG MIEN HUA NIKKI</v>
          </cell>
        </row>
        <row r="9">
          <cell r="B9" t="str">
            <v>Withdrawn</v>
          </cell>
        </row>
        <row r="10">
          <cell r="B10" t="str">
            <v>Bay Gelding (AUS)</v>
          </cell>
          <cell r="C10" t="str">
            <v>Zoustar - Honey Rider ( by Pins )</v>
          </cell>
          <cell r="D10" t="str">
            <v>NG YIU KWOK</v>
          </cell>
        </row>
        <row r="11">
          <cell r="B11" t="str">
            <v>Withdrawn</v>
          </cell>
        </row>
        <row r="12">
          <cell r="B12" t="str">
            <v>Withdrawn</v>
          </cell>
        </row>
        <row r="13">
          <cell r="B13" t="str">
            <v>Bay Gelding (NZ)</v>
          </cell>
          <cell r="C13" t="str">
            <v>Savabeel - Kona ( by New Approach )</v>
          </cell>
          <cell r="D13" t="str">
            <v>SO WING KEUNG</v>
          </cell>
        </row>
        <row r="14">
          <cell r="B14" t="str">
            <v>Bay Gelding (AUS)</v>
          </cell>
          <cell r="C14" t="str">
            <v>I Am Invincible - Lipari ( by Redoute's Choice )</v>
          </cell>
          <cell r="D14" t="str">
            <v>KWOK SZE WAI MELODY</v>
          </cell>
        </row>
        <row r="15">
          <cell r="B15" t="str">
            <v>Bay Gelding (AUS)</v>
          </cell>
          <cell r="C15" t="str">
            <v>I Am Invincible - Mark Two ( by Pins )</v>
          </cell>
          <cell r="D15" t="str">
            <v>HAPPY LIFE SYNDICATE</v>
          </cell>
        </row>
        <row r="16">
          <cell r="B16" t="str">
            <v>Bay Gelding (NZ)</v>
          </cell>
          <cell r="C16" t="str">
            <v>Per Incanto - Monarch ( by Volksraad )</v>
          </cell>
          <cell r="D16" t="str">
            <v>C FOWNES</v>
          </cell>
        </row>
        <row r="17">
          <cell r="B17" t="str">
            <v>Bay Gelding (AUS)</v>
          </cell>
          <cell r="C17" t="str">
            <v>Zoustar - One More Honey ( by Onemorenomore )</v>
          </cell>
          <cell r="D17" t="str">
            <v>YIP SHU BUN</v>
          </cell>
        </row>
        <row r="18">
          <cell r="B18" t="str">
            <v>Bay Gelding (AUS)</v>
          </cell>
          <cell r="C18" t="str">
            <v>Deep Field - Onemorezeta ( by Onemorenomore )</v>
          </cell>
          <cell r="D18" t="str">
            <v>KIANG PING FAI ALAN</v>
          </cell>
        </row>
        <row r="19">
          <cell r="B19" t="str">
            <v>Withdrawn</v>
          </cell>
        </row>
        <row r="20">
          <cell r="B20" t="str">
            <v>Withdrawn</v>
          </cell>
        </row>
        <row r="21">
          <cell r="B21" t="str">
            <v>Bay Gelding (GB)</v>
          </cell>
          <cell r="C21" t="str">
            <v>Invincible Spirit - Teppal ( by Camacho )</v>
          </cell>
          <cell r="D21" t="str">
            <v>WONG SEE SUM JACKIE</v>
          </cell>
        </row>
        <row r="22">
          <cell r="B22" t="str">
            <v>Bay Gelding (IRE)</v>
          </cell>
          <cell r="C22" t="str">
            <v>Australia - Ultra Appeal ( by Lawman )</v>
          </cell>
          <cell r="D22" t="str">
            <v>LAM SHUI WAH</v>
          </cell>
        </row>
        <row r="23">
          <cell r="B23" t="str">
            <v>Withdrawn</v>
          </cell>
        </row>
        <row r="24">
          <cell r="B24" t="str">
            <v>Bay Gelding (AUS)</v>
          </cell>
          <cell r="C24" t="str">
            <v>Dundeel - Whispering Brook ( by Hinchinbrook )</v>
          </cell>
          <cell r="D24" t="str">
            <v>C FOWNES</v>
          </cell>
        </row>
        <row r="25">
          <cell r="B25" t="str">
            <v>Chestnut Gelding (AUS)</v>
          </cell>
          <cell r="C25" t="str">
            <v>Deep Field - Whistling Dixie ( by Pins )</v>
          </cell>
          <cell r="D25" t="str">
            <v>23/24 DANNY SHUM CHAP SHING</v>
          </cell>
        </row>
        <row r="26">
          <cell r="B26" t="str">
            <v>Bay Gelding (GB)</v>
          </cell>
          <cell r="C26" t="str">
            <v>Starspangledbanner - Wowcha ( by Zoffany )</v>
          </cell>
          <cell r="D26" t="str">
            <v>CHEUNG KWOK WING</v>
          </cell>
        </row>
      </sheetData>
      <sheetData sheetId="4"/>
      <sheetData sheetId="5">
        <row r="16">
          <cell r="I16">
            <v>3000000</v>
          </cell>
        </row>
      </sheetData>
      <sheetData sheetId="6">
        <row r="16">
          <cell r="I16">
            <v>3200000</v>
          </cell>
        </row>
      </sheetData>
      <sheetData sheetId="7"/>
      <sheetData sheetId="8">
        <row r="16">
          <cell r="I16">
            <v>3200000</v>
          </cell>
        </row>
      </sheetData>
      <sheetData sheetId="9"/>
      <sheetData sheetId="10"/>
      <sheetData sheetId="11">
        <row r="16">
          <cell r="I16">
            <v>4200000</v>
          </cell>
        </row>
      </sheetData>
      <sheetData sheetId="12">
        <row r="16">
          <cell r="I16">
            <v>3000000</v>
          </cell>
        </row>
      </sheetData>
      <sheetData sheetId="13">
        <row r="16">
          <cell r="I16">
            <v>2200000</v>
          </cell>
        </row>
      </sheetData>
      <sheetData sheetId="14">
        <row r="16">
          <cell r="I16">
            <v>2800000</v>
          </cell>
        </row>
      </sheetData>
      <sheetData sheetId="15">
        <row r="16">
          <cell r="I16">
            <v>3200000</v>
          </cell>
        </row>
      </sheetData>
      <sheetData sheetId="16">
        <row r="16">
          <cell r="I16">
            <v>3800000</v>
          </cell>
        </row>
      </sheetData>
      <sheetData sheetId="17"/>
      <sheetData sheetId="18"/>
      <sheetData sheetId="19">
        <row r="16">
          <cell r="I16">
            <v>3000000</v>
          </cell>
        </row>
      </sheetData>
      <sheetData sheetId="20">
        <row r="16">
          <cell r="I16">
            <v>2200000</v>
          </cell>
        </row>
      </sheetData>
      <sheetData sheetId="21"/>
      <sheetData sheetId="22">
        <row r="16">
          <cell r="I16">
            <v>3500000</v>
          </cell>
        </row>
      </sheetData>
      <sheetData sheetId="23">
        <row r="16">
          <cell r="I16">
            <v>3600000</v>
          </cell>
        </row>
      </sheetData>
      <sheetData sheetId="24">
        <row r="16">
          <cell r="I16">
            <v>5400000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151B8-894C-49DC-B96B-3BC6E4BB2381}">
  <sheetPr>
    <pageSetUpPr fitToPage="1"/>
  </sheetPr>
  <dimension ref="A1:J49"/>
  <sheetViews>
    <sheetView tabSelected="1" zoomScale="40" zoomScaleNormal="40" workbookViewId="0">
      <selection activeCell="F31" sqref="F31"/>
    </sheetView>
  </sheetViews>
  <sheetFormatPr defaultRowHeight="12.75" x14ac:dyDescent="0.2"/>
  <cols>
    <col min="1" max="1" width="13.7109375" style="1" customWidth="1"/>
    <col min="2" max="2" width="67" style="1" customWidth="1"/>
    <col min="3" max="3" width="123.140625" style="1" customWidth="1"/>
    <col min="4" max="4" width="83.7109375" style="1" customWidth="1"/>
    <col min="5" max="10" width="34.28515625" style="1" customWidth="1"/>
    <col min="11" max="11" width="9.140625" style="1"/>
    <col min="12" max="12" width="10.28515625" style="1" bestFit="1" customWidth="1"/>
    <col min="13" max="16384" width="9.140625" style="1"/>
  </cols>
  <sheetData>
    <row r="1" spans="1:10" ht="26.25" customHeight="1" x14ac:dyDescent="0.2"/>
    <row r="2" spans="1:10" ht="32.25" customHeight="1" x14ac:dyDescent="0.4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37.5" x14ac:dyDescent="0.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30" x14ac:dyDescent="0.4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30" x14ac:dyDescent="0.4">
      <c r="A5" s="51" t="s">
        <v>3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ht="30" x14ac:dyDescent="0.4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0" ht="30" x14ac:dyDescent="0.4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0" ht="27" customHeight="1" x14ac:dyDescent="0.2"/>
    <row r="9" spans="1:10" s="3" customFormat="1" ht="60" customHeight="1" thickBot="1" x14ac:dyDescent="0.25">
      <c r="A9" s="2" t="s">
        <v>4</v>
      </c>
      <c r="B9" s="2" t="s">
        <v>22</v>
      </c>
      <c r="C9" s="2" t="s">
        <v>23</v>
      </c>
      <c r="D9" s="2" t="s">
        <v>5</v>
      </c>
      <c r="E9" s="2" t="s">
        <v>6</v>
      </c>
      <c r="F9" s="2" t="s">
        <v>7</v>
      </c>
      <c r="G9" s="2" t="s">
        <v>8</v>
      </c>
      <c r="H9" s="2" t="s">
        <v>9</v>
      </c>
      <c r="I9" s="2" t="s">
        <v>10</v>
      </c>
      <c r="J9" s="2" t="s">
        <v>24</v>
      </c>
    </row>
    <row r="10" spans="1:10" s="12" customFormat="1" ht="60" customHeight="1" thickBot="1" x14ac:dyDescent="0.25">
      <c r="A10" s="4">
        <v>1</v>
      </c>
      <c r="B10" s="5" t="str">
        <f>'[1]summary 2024 (March)'!B7</f>
        <v>Bay Gelding (AUS)</v>
      </c>
      <c r="C10" s="6" t="str">
        <f>'[1]summary 2024 (March)'!C7</f>
        <v>Exceed And Excel - Cheetara ( by More Than Ready )</v>
      </c>
      <c r="D10" s="7" t="str">
        <f>'[1]summary 2024 (March)'!D7</f>
        <v>YEUNG KIN MAN</v>
      </c>
      <c r="E10" s="8">
        <f>'[1]lot-1'!I16</f>
        <v>3000000</v>
      </c>
      <c r="F10" s="9">
        <f>E10/$F$47</f>
        <v>383528.71990897588</v>
      </c>
      <c r="G10" s="10">
        <f>E10/$G$47</f>
        <v>583805.24257107824</v>
      </c>
      <c r="H10" s="10">
        <f>E10/$H$47</f>
        <v>301020.45935722097</v>
      </c>
      <c r="I10" s="10">
        <f>E10/$I$47</f>
        <v>628219.62558110314</v>
      </c>
      <c r="J10" s="11">
        <f>E10/$J$47</f>
        <v>352476.73653538863</v>
      </c>
    </row>
    <row r="11" spans="1:10" s="12" customFormat="1" ht="60" customHeight="1" thickBot="1" x14ac:dyDescent="0.25">
      <c r="A11" s="13">
        <v>2</v>
      </c>
      <c r="B11" s="5" t="str">
        <f>'[1]summary 2024 (March)'!B8</f>
        <v>Bay Gelding (FR)</v>
      </c>
      <c r="C11" s="6" t="str">
        <f>'[1]summary 2024 (March)'!C8</f>
        <v>No Nay Never - Giofra ( by Dansili )</v>
      </c>
      <c r="D11" s="7" t="str">
        <f>'[1]summary 2024 (March)'!D8</f>
        <v>NG MIEN HUA NIKKI</v>
      </c>
      <c r="E11" s="8">
        <f>'[1]lot-2'!I16</f>
        <v>3200000</v>
      </c>
      <c r="F11" s="9">
        <f>E11/$F$47</f>
        <v>409097.30123624089</v>
      </c>
      <c r="G11" s="10">
        <f>E11/$G$47</f>
        <v>622725.59207581682</v>
      </c>
      <c r="H11" s="10">
        <f>E11/$H$47</f>
        <v>321088.4899810357</v>
      </c>
      <c r="I11" s="10">
        <f>E11/$I$47</f>
        <v>670100.9339531766</v>
      </c>
      <c r="J11" s="11">
        <f>E11/$J$47</f>
        <v>375975.18563774787</v>
      </c>
    </row>
    <row r="12" spans="1:10" s="12" customFormat="1" ht="60" customHeight="1" thickBot="1" x14ac:dyDescent="0.25">
      <c r="A12" s="13">
        <v>3</v>
      </c>
      <c r="B12" s="45" t="str">
        <f>'[1]summary 2024 (March)'!B9</f>
        <v>Withdrawn</v>
      </c>
      <c r="C12" s="46"/>
      <c r="D12" s="46"/>
      <c r="E12" s="46"/>
      <c r="F12" s="46"/>
      <c r="G12" s="46"/>
      <c r="H12" s="46"/>
      <c r="I12" s="46"/>
      <c r="J12" s="47"/>
    </row>
    <row r="13" spans="1:10" s="12" customFormat="1" ht="60" customHeight="1" thickBot="1" x14ac:dyDescent="0.25">
      <c r="A13" s="13">
        <v>4</v>
      </c>
      <c r="B13" s="5" t="str">
        <f>'[1]summary 2024 (March)'!B10</f>
        <v>Bay Gelding (AUS)</v>
      </c>
      <c r="C13" s="6" t="str">
        <f>'[1]summary 2024 (March)'!C10</f>
        <v>Zoustar - Honey Rider ( by Pins )</v>
      </c>
      <c r="D13" s="7" t="str">
        <f>'[1]summary 2024 (March)'!D10</f>
        <v>NG YIU KWOK</v>
      </c>
      <c r="E13" s="8">
        <f>'[1]lot-4'!I16</f>
        <v>3200000</v>
      </c>
      <c r="F13" s="9">
        <f>E13/$F$47</f>
        <v>409097.30123624089</v>
      </c>
      <c r="G13" s="10">
        <f>E13/$G$47</f>
        <v>622725.59207581682</v>
      </c>
      <c r="H13" s="10">
        <f>E13/$H$47</f>
        <v>321088.4899810357</v>
      </c>
      <c r="I13" s="10">
        <f>E13/$I$47</f>
        <v>670100.9339531766</v>
      </c>
      <c r="J13" s="11">
        <f>E13/$J$47</f>
        <v>375975.18563774787</v>
      </c>
    </row>
    <row r="14" spans="1:10" s="12" customFormat="1" ht="60" customHeight="1" thickBot="1" x14ac:dyDescent="0.25">
      <c r="A14" s="13">
        <v>5</v>
      </c>
      <c r="B14" s="45" t="str">
        <f>'[1]summary 2024 (March)'!B11</f>
        <v>Withdrawn</v>
      </c>
      <c r="C14" s="46"/>
      <c r="D14" s="46"/>
      <c r="E14" s="46"/>
      <c r="F14" s="46"/>
      <c r="G14" s="46"/>
      <c r="H14" s="46"/>
      <c r="I14" s="46"/>
      <c r="J14" s="47"/>
    </row>
    <row r="15" spans="1:10" s="12" customFormat="1" ht="60" customHeight="1" thickBot="1" x14ac:dyDescent="0.25">
      <c r="A15" s="13">
        <v>6</v>
      </c>
      <c r="B15" s="45" t="str">
        <f>'[1]summary 2024 (March)'!B12</f>
        <v>Withdrawn</v>
      </c>
      <c r="C15" s="46"/>
      <c r="D15" s="46"/>
      <c r="E15" s="46"/>
      <c r="F15" s="46"/>
      <c r="G15" s="46"/>
      <c r="H15" s="46"/>
      <c r="I15" s="46"/>
      <c r="J15" s="47"/>
    </row>
    <row r="16" spans="1:10" s="12" customFormat="1" ht="60" customHeight="1" thickBot="1" x14ac:dyDescent="0.25">
      <c r="A16" s="13">
        <v>7</v>
      </c>
      <c r="B16" s="5" t="str">
        <f>'[1]summary 2024 (March)'!B13</f>
        <v>Bay Gelding (NZ)</v>
      </c>
      <c r="C16" s="6" t="str">
        <f>'[1]summary 2024 (March)'!C13</f>
        <v>Savabeel - Kona ( by New Approach )</v>
      </c>
      <c r="D16" s="7" t="str">
        <f>'[1]summary 2024 (March)'!D13</f>
        <v>SO WING KEUNG</v>
      </c>
      <c r="E16" s="8">
        <f>'[1]lot-7'!I16</f>
        <v>4200000</v>
      </c>
      <c r="F16" s="9">
        <f t="shared" ref="F16:F21" si="0">E16/$F$47</f>
        <v>536940.20787256618</v>
      </c>
      <c r="G16" s="10">
        <f t="shared" ref="G16:G21" si="1">E16/$G$47</f>
        <v>817327.33959950961</v>
      </c>
      <c r="H16" s="10">
        <f t="shared" ref="H16:H21" si="2">E16/$H$47</f>
        <v>421428.64310010936</v>
      </c>
      <c r="I16" s="10">
        <f t="shared" ref="I16:I21" si="3">E16/$I$47</f>
        <v>879507.47581354436</v>
      </c>
      <c r="J16" s="11">
        <f t="shared" ref="J16:J21" si="4">E16/$J$47</f>
        <v>493467.43114954408</v>
      </c>
    </row>
    <row r="17" spans="1:10" s="12" customFormat="1" ht="60" customHeight="1" thickBot="1" x14ac:dyDescent="0.25">
      <c r="A17" s="13">
        <v>8</v>
      </c>
      <c r="B17" s="5" t="str">
        <f>'[1]summary 2024 (March)'!B14</f>
        <v>Bay Gelding (AUS)</v>
      </c>
      <c r="C17" s="6" t="str">
        <f>'[1]summary 2024 (March)'!C14</f>
        <v>I Am Invincible - Lipari ( by Redoute's Choice )</v>
      </c>
      <c r="D17" s="7" t="str">
        <f>'[1]summary 2024 (March)'!D14</f>
        <v>KWOK SZE WAI MELODY</v>
      </c>
      <c r="E17" s="8">
        <f>'[1]lot-8'!I16</f>
        <v>3000000</v>
      </c>
      <c r="F17" s="9">
        <f t="shared" si="0"/>
        <v>383528.71990897588</v>
      </c>
      <c r="G17" s="10">
        <f t="shared" si="1"/>
        <v>583805.24257107824</v>
      </c>
      <c r="H17" s="10">
        <f t="shared" si="2"/>
        <v>301020.45935722097</v>
      </c>
      <c r="I17" s="10">
        <f t="shared" si="3"/>
        <v>628219.62558110314</v>
      </c>
      <c r="J17" s="11">
        <f t="shared" si="4"/>
        <v>352476.73653538863</v>
      </c>
    </row>
    <row r="18" spans="1:10" s="12" customFormat="1" ht="60" customHeight="1" thickBot="1" x14ac:dyDescent="0.25">
      <c r="A18" s="13">
        <v>9</v>
      </c>
      <c r="B18" s="5" t="str">
        <f>'[1]summary 2024 (March)'!B15</f>
        <v>Bay Gelding (AUS)</v>
      </c>
      <c r="C18" s="6" t="str">
        <f>'[1]summary 2024 (March)'!C15</f>
        <v>I Am Invincible - Mark Two ( by Pins )</v>
      </c>
      <c r="D18" s="7" t="str">
        <f>'[1]summary 2024 (March)'!D15</f>
        <v>HAPPY LIFE SYNDICATE</v>
      </c>
      <c r="E18" s="8">
        <f>'[1]lot-9'!I16</f>
        <v>2200000</v>
      </c>
      <c r="F18" s="9">
        <f t="shared" si="0"/>
        <v>281254.39459991566</v>
      </c>
      <c r="G18" s="10">
        <f t="shared" si="1"/>
        <v>428123.84455212409</v>
      </c>
      <c r="H18" s="10">
        <f t="shared" si="2"/>
        <v>220748.33686196205</v>
      </c>
      <c r="I18" s="10">
        <f t="shared" si="3"/>
        <v>460694.39209280896</v>
      </c>
      <c r="J18" s="11">
        <f t="shared" si="4"/>
        <v>258482.94012595166</v>
      </c>
    </row>
    <row r="19" spans="1:10" s="12" customFormat="1" ht="60" customHeight="1" thickBot="1" x14ac:dyDescent="0.25">
      <c r="A19" s="13">
        <v>10</v>
      </c>
      <c r="B19" s="5" t="str">
        <f>'[1]summary 2024 (March)'!B16</f>
        <v>Bay Gelding (NZ)</v>
      </c>
      <c r="C19" s="6" t="str">
        <f>'[1]summary 2024 (March)'!C16</f>
        <v>Per Incanto - Monarch ( by Volksraad )</v>
      </c>
      <c r="D19" s="7" t="str">
        <f>'[1]summary 2024 (March)'!D16</f>
        <v>C FOWNES</v>
      </c>
      <c r="E19" s="8">
        <f>'[1]lot-10'!I16</f>
        <v>2800000</v>
      </c>
      <c r="F19" s="9">
        <f t="shared" si="0"/>
        <v>357960.13858171081</v>
      </c>
      <c r="G19" s="10">
        <f t="shared" si="1"/>
        <v>544884.89306633978</v>
      </c>
      <c r="H19" s="10">
        <f t="shared" si="2"/>
        <v>280952.42873340624</v>
      </c>
      <c r="I19" s="10">
        <f t="shared" si="3"/>
        <v>586338.31720902957</v>
      </c>
      <c r="J19" s="11">
        <f t="shared" si="4"/>
        <v>328978.28743302939</v>
      </c>
    </row>
    <row r="20" spans="1:10" s="12" customFormat="1" ht="60" customHeight="1" thickBot="1" x14ac:dyDescent="0.25">
      <c r="A20" s="13">
        <v>11</v>
      </c>
      <c r="B20" s="5" t="str">
        <f>'[1]summary 2024 (March)'!B17</f>
        <v>Bay Gelding (AUS)</v>
      </c>
      <c r="C20" s="6" t="str">
        <f>'[1]summary 2024 (March)'!C17</f>
        <v>Zoustar - One More Honey ( by Onemorenomore )</v>
      </c>
      <c r="D20" s="7" t="str">
        <f>'[1]summary 2024 (March)'!D17</f>
        <v>YIP SHU BUN</v>
      </c>
      <c r="E20" s="8">
        <f>'[1]lot-11'!I16</f>
        <v>3200000</v>
      </c>
      <c r="F20" s="9">
        <f t="shared" si="0"/>
        <v>409097.30123624089</v>
      </c>
      <c r="G20" s="10">
        <f t="shared" si="1"/>
        <v>622725.59207581682</v>
      </c>
      <c r="H20" s="10">
        <f t="shared" si="2"/>
        <v>321088.4899810357</v>
      </c>
      <c r="I20" s="10">
        <f t="shared" si="3"/>
        <v>670100.9339531766</v>
      </c>
      <c r="J20" s="11">
        <f t="shared" si="4"/>
        <v>375975.18563774787</v>
      </c>
    </row>
    <row r="21" spans="1:10" s="12" customFormat="1" ht="60" customHeight="1" thickBot="1" x14ac:dyDescent="0.25">
      <c r="A21" s="13">
        <v>12</v>
      </c>
      <c r="B21" s="5" t="str">
        <f>'[1]summary 2024 (March)'!B18</f>
        <v>Bay Gelding (AUS)</v>
      </c>
      <c r="C21" s="6" t="str">
        <f>'[1]summary 2024 (March)'!C18</f>
        <v>Deep Field - Onemorezeta ( by Onemorenomore )</v>
      </c>
      <c r="D21" s="7" t="str">
        <f>'[1]summary 2024 (March)'!D18</f>
        <v>KIANG PING FAI ALAN</v>
      </c>
      <c r="E21" s="8">
        <f>'[1]lot-12'!I16</f>
        <v>3800000</v>
      </c>
      <c r="F21" s="9">
        <f t="shared" si="0"/>
        <v>485803.0452180361</v>
      </c>
      <c r="G21" s="10">
        <f t="shared" si="1"/>
        <v>739486.64059003245</v>
      </c>
      <c r="H21" s="10">
        <f t="shared" si="2"/>
        <v>381292.5818524799</v>
      </c>
      <c r="I21" s="10">
        <f t="shared" si="3"/>
        <v>795744.85906939732</v>
      </c>
      <c r="J21" s="11">
        <f t="shared" si="4"/>
        <v>446470.53294482559</v>
      </c>
    </row>
    <row r="22" spans="1:10" s="12" customFormat="1" ht="60" customHeight="1" thickBot="1" x14ac:dyDescent="0.25">
      <c r="A22" s="13">
        <v>13</v>
      </c>
      <c r="B22" s="45" t="str">
        <f>'[1]summary 2024 (March)'!B19</f>
        <v>Withdrawn</v>
      </c>
      <c r="C22" s="46"/>
      <c r="D22" s="46"/>
      <c r="E22" s="46"/>
      <c r="F22" s="46"/>
      <c r="G22" s="46"/>
      <c r="H22" s="46"/>
      <c r="I22" s="46"/>
      <c r="J22" s="47"/>
    </row>
    <row r="23" spans="1:10" s="12" customFormat="1" ht="60" customHeight="1" thickBot="1" x14ac:dyDescent="0.25">
      <c r="A23" s="13">
        <v>14</v>
      </c>
      <c r="B23" s="45" t="str">
        <f>'[1]summary 2024 (March)'!B20</f>
        <v>Withdrawn</v>
      </c>
      <c r="C23" s="46"/>
      <c r="D23" s="46"/>
      <c r="E23" s="46"/>
      <c r="F23" s="46"/>
      <c r="G23" s="46"/>
      <c r="H23" s="46"/>
      <c r="I23" s="46"/>
      <c r="J23" s="47"/>
    </row>
    <row r="24" spans="1:10" s="12" customFormat="1" ht="60" customHeight="1" thickBot="1" x14ac:dyDescent="0.25">
      <c r="A24" s="17">
        <v>15</v>
      </c>
      <c r="B24" s="18" t="str">
        <f>'[1]summary 2024 (March)'!B21</f>
        <v>Bay Gelding (GB)</v>
      </c>
      <c r="C24" s="15" t="str">
        <f>'[1]summary 2024 (March)'!C21</f>
        <v>Invincible Spirit - Teppal ( by Camacho )</v>
      </c>
      <c r="D24" s="7" t="str">
        <f>'[1]summary 2024 (March)'!D21</f>
        <v>WONG SEE SUM JACKIE</v>
      </c>
      <c r="E24" s="16">
        <f>'[1]lot-15'!I16</f>
        <v>3000000</v>
      </c>
      <c r="F24" s="9">
        <f>E24/$F$47</f>
        <v>383528.71990897588</v>
      </c>
      <c r="G24" s="10">
        <f>E24/$G$47</f>
        <v>583805.24257107824</v>
      </c>
      <c r="H24" s="10">
        <f>E24/$H$47</f>
        <v>301020.45935722097</v>
      </c>
      <c r="I24" s="10">
        <f>E24/$I$47</f>
        <v>628219.62558110314</v>
      </c>
      <c r="J24" s="11">
        <f>E24/$J$47</f>
        <v>352476.73653538863</v>
      </c>
    </row>
    <row r="25" spans="1:10" s="12" customFormat="1" ht="60" customHeight="1" thickBot="1" x14ac:dyDescent="0.25">
      <c r="A25" s="13">
        <v>16</v>
      </c>
      <c r="B25" s="18" t="str">
        <f>'[1]summary 2024 (March)'!B22</f>
        <v>Bay Gelding (IRE)</v>
      </c>
      <c r="C25" s="15" t="str">
        <f>'[1]summary 2024 (March)'!C22</f>
        <v>Australia - Ultra Appeal ( by Lawman )</v>
      </c>
      <c r="D25" s="7" t="str">
        <f>'[1]summary 2024 (March)'!D22</f>
        <v>LAM SHUI WAH</v>
      </c>
      <c r="E25" s="16">
        <f>'[1]lot-16'!I16</f>
        <v>2200000</v>
      </c>
      <c r="F25" s="9">
        <f>E25/$F$47</f>
        <v>281254.39459991566</v>
      </c>
      <c r="G25" s="10">
        <f>E25/$G$47</f>
        <v>428123.84455212409</v>
      </c>
      <c r="H25" s="10">
        <f>E25/$H$47</f>
        <v>220748.33686196205</v>
      </c>
      <c r="I25" s="10">
        <f>E25/$I$47</f>
        <v>460694.39209280896</v>
      </c>
      <c r="J25" s="11">
        <f>E25/$J$47</f>
        <v>258482.94012595166</v>
      </c>
    </row>
    <row r="26" spans="1:10" s="12" customFormat="1" ht="60" customHeight="1" thickBot="1" x14ac:dyDescent="0.25">
      <c r="A26" s="13">
        <v>17</v>
      </c>
      <c r="B26" s="45" t="str">
        <f>'[1]summary 2024 (March)'!B23</f>
        <v>Withdrawn</v>
      </c>
      <c r="C26" s="46"/>
      <c r="D26" s="46"/>
      <c r="E26" s="46"/>
      <c r="F26" s="46"/>
      <c r="G26" s="46"/>
      <c r="H26" s="46"/>
      <c r="I26" s="46"/>
      <c r="J26" s="47"/>
    </row>
    <row r="27" spans="1:10" s="12" customFormat="1" ht="60" customHeight="1" thickBot="1" x14ac:dyDescent="0.25">
      <c r="A27" s="13">
        <v>18</v>
      </c>
      <c r="B27" s="14" t="str">
        <f>'[1]summary 2024 (March)'!B24</f>
        <v>Bay Gelding (AUS)</v>
      </c>
      <c r="C27" s="15" t="str">
        <f>'[1]summary 2024 (March)'!C24</f>
        <v>Dundeel - Whispering Brook ( by Hinchinbrook )</v>
      </c>
      <c r="D27" s="7" t="str">
        <f>'[1]summary 2024 (March)'!D24</f>
        <v>C FOWNES</v>
      </c>
      <c r="E27" s="16">
        <f>'[1]lot-18'!I16</f>
        <v>3500000</v>
      </c>
      <c r="F27" s="9">
        <f t="shared" ref="F27:F29" si="5">E27/$F$47</f>
        <v>447450.17322713853</v>
      </c>
      <c r="G27" s="10">
        <f t="shared" ref="G27:G29" si="6">E27/$G$47</f>
        <v>681106.11633292469</v>
      </c>
      <c r="H27" s="10">
        <f t="shared" ref="H27:H29" si="7">E27/$H$47</f>
        <v>351190.53591675777</v>
      </c>
      <c r="I27" s="10">
        <f t="shared" ref="I27:I29" si="8">E27/$I$47</f>
        <v>732922.89651128696</v>
      </c>
      <c r="J27" s="11">
        <f t="shared" ref="J27:J29" si="9">E27/$J$47</f>
        <v>411222.85929128673</v>
      </c>
    </row>
    <row r="28" spans="1:10" s="12" customFormat="1" ht="60" customHeight="1" thickBot="1" x14ac:dyDescent="0.25">
      <c r="A28" s="13">
        <v>19</v>
      </c>
      <c r="B28" s="14" t="str">
        <f>'[1]summary 2024 (March)'!B25</f>
        <v>Chestnut Gelding (AUS)</v>
      </c>
      <c r="C28" s="15" t="str">
        <f>'[1]summary 2024 (March)'!C25</f>
        <v>Deep Field - Whistling Dixie ( by Pins )</v>
      </c>
      <c r="D28" s="7" t="str">
        <f>'[1]summary 2024 (March)'!D25</f>
        <v>23/24 DANNY SHUM CHAP SHING</v>
      </c>
      <c r="E28" s="16">
        <f>'[1]lot-19'!I16</f>
        <v>3600000</v>
      </c>
      <c r="F28" s="9">
        <f t="shared" si="5"/>
        <v>460234.46389077103</v>
      </c>
      <c r="G28" s="10">
        <f t="shared" si="6"/>
        <v>700566.29108529398</v>
      </c>
      <c r="H28" s="10">
        <f t="shared" si="7"/>
        <v>361224.55122866516</v>
      </c>
      <c r="I28" s="10">
        <f t="shared" si="8"/>
        <v>753863.55069732375</v>
      </c>
      <c r="J28" s="11">
        <f t="shared" si="9"/>
        <v>422972.08384246635</v>
      </c>
    </row>
    <row r="29" spans="1:10" s="12" customFormat="1" ht="60" customHeight="1" thickBot="1" x14ac:dyDescent="0.25">
      <c r="A29" s="19">
        <v>20</v>
      </c>
      <c r="B29" s="14" t="str">
        <f>'[1]summary 2024 (March)'!B26</f>
        <v>Bay Gelding (GB)</v>
      </c>
      <c r="C29" s="20" t="str">
        <f>'[1]summary 2024 (March)'!C26</f>
        <v>Starspangledbanner - Wowcha ( by Zoffany )</v>
      </c>
      <c r="D29" s="21" t="str">
        <f>'[1]summary 2024 (March)'!D26</f>
        <v>CHEUNG KWOK WING</v>
      </c>
      <c r="E29" s="22">
        <f>'[1]lot-20'!I16</f>
        <v>5400000</v>
      </c>
      <c r="F29" s="23">
        <f t="shared" si="5"/>
        <v>690351.69583615649</v>
      </c>
      <c r="G29" s="24">
        <f t="shared" si="6"/>
        <v>1050849.436627941</v>
      </c>
      <c r="H29" s="24">
        <f t="shared" si="7"/>
        <v>541836.82684299769</v>
      </c>
      <c r="I29" s="24">
        <f t="shared" si="8"/>
        <v>1130795.3260459856</v>
      </c>
      <c r="J29" s="25">
        <f t="shared" si="9"/>
        <v>634458.12576369953</v>
      </c>
    </row>
    <row r="30" spans="1:10" s="12" customFormat="1" ht="60" customHeight="1" x14ac:dyDescent="0.2">
      <c r="A30" s="26"/>
      <c r="B30" s="27"/>
      <c r="C30" s="27"/>
      <c r="D30" s="27"/>
      <c r="E30" s="27"/>
      <c r="F30" s="27"/>
      <c r="G30" s="27"/>
      <c r="H30" s="27"/>
      <c r="I30" s="27"/>
      <c r="J30" s="27"/>
    </row>
    <row r="31" spans="1:10" ht="60" customHeight="1" x14ac:dyDescent="0.5">
      <c r="A31" s="28"/>
      <c r="C31" s="29"/>
      <c r="D31" s="30" t="s">
        <v>25</v>
      </c>
      <c r="E31" s="31">
        <f t="shared" ref="E31:J31" si="10">SUM(E10:E29)</f>
        <v>46300000</v>
      </c>
      <c r="F31" s="31">
        <f t="shared" si="10"/>
        <v>5919126.5772618623</v>
      </c>
      <c r="G31" s="31">
        <f t="shared" si="10"/>
        <v>9010060.9103469756</v>
      </c>
      <c r="H31" s="31">
        <f t="shared" si="10"/>
        <v>4645749.0894131102</v>
      </c>
      <c r="I31" s="31">
        <f t="shared" si="10"/>
        <v>9695522.8881350253</v>
      </c>
      <c r="J31" s="31">
        <f t="shared" si="10"/>
        <v>5439890.9671961637</v>
      </c>
    </row>
    <row r="32" spans="1:10" ht="60" customHeight="1" x14ac:dyDescent="0.5">
      <c r="A32" s="28"/>
      <c r="C32" s="29"/>
      <c r="D32" s="30" t="s">
        <v>26</v>
      </c>
      <c r="E32" s="31">
        <f t="shared" ref="E32:J32" si="11">AVERAGE(E10:E29)</f>
        <v>3307142.8571428573</v>
      </c>
      <c r="F32" s="31">
        <f t="shared" si="11"/>
        <v>422794.75551870448</v>
      </c>
      <c r="G32" s="31">
        <f t="shared" si="11"/>
        <v>643575.77931049827</v>
      </c>
      <c r="H32" s="31">
        <f t="shared" si="11"/>
        <v>331839.22067236499</v>
      </c>
      <c r="I32" s="31">
        <f t="shared" si="11"/>
        <v>692537.34915250179</v>
      </c>
      <c r="J32" s="31">
        <f t="shared" si="11"/>
        <v>388563.64051401167</v>
      </c>
    </row>
    <row r="33" spans="1:10" ht="60" customHeight="1" x14ac:dyDescent="0.5">
      <c r="A33" s="28"/>
      <c r="C33" s="29"/>
      <c r="D33" s="30" t="s">
        <v>27</v>
      </c>
      <c r="E33" s="31">
        <f t="shared" ref="E33:J33" si="12">MEDIAN(E10:E29)</f>
        <v>3200000</v>
      </c>
      <c r="F33" s="31">
        <f t="shared" si="12"/>
        <v>409097.30123624089</v>
      </c>
      <c r="G33" s="31">
        <f t="shared" si="12"/>
        <v>622725.59207581682</v>
      </c>
      <c r="H33" s="31">
        <f t="shared" si="12"/>
        <v>321088.4899810357</v>
      </c>
      <c r="I33" s="31">
        <f t="shared" si="12"/>
        <v>670100.9339531766</v>
      </c>
      <c r="J33" s="31">
        <f t="shared" si="12"/>
        <v>375975.18563774787</v>
      </c>
    </row>
    <row r="34" spans="1:10" ht="60" customHeight="1" x14ac:dyDescent="0.5">
      <c r="A34" s="28"/>
      <c r="C34" s="29"/>
      <c r="D34" s="30"/>
      <c r="E34" s="31"/>
      <c r="F34" s="31"/>
      <c r="G34" s="31"/>
      <c r="H34" s="31"/>
      <c r="I34" s="31"/>
      <c r="J34" s="31"/>
    </row>
    <row r="35" spans="1:10" ht="45" hidden="1" customHeight="1" x14ac:dyDescent="0.45">
      <c r="A35" s="28"/>
      <c r="C35" s="29"/>
      <c r="D35" s="32" t="s">
        <v>11</v>
      </c>
      <c r="E35" s="33">
        <v>31700000</v>
      </c>
      <c r="F35" s="33">
        <v>4086631.4296764219</v>
      </c>
      <c r="G35" s="33">
        <v>6262099.4824384665</v>
      </c>
      <c r="H35" s="33">
        <v>3356841.8154478255</v>
      </c>
      <c r="I35" s="33">
        <v>6696098.5192539236</v>
      </c>
      <c r="J35" s="33">
        <v>3749526.8735806206</v>
      </c>
    </row>
    <row r="36" spans="1:10" ht="45" hidden="1" customHeight="1" x14ac:dyDescent="0.45">
      <c r="A36" s="28"/>
      <c r="C36" s="29"/>
      <c r="D36" s="32" t="s">
        <v>12</v>
      </c>
      <c r="E36" s="33">
        <v>2881818.1818181816</v>
      </c>
      <c r="F36" s="33">
        <v>371511.94815240201</v>
      </c>
      <c r="G36" s="33">
        <v>569281.77113076963</v>
      </c>
      <c r="H36" s="33">
        <v>305167.43776798411</v>
      </c>
      <c r="I36" s="33">
        <v>608736.22902308393</v>
      </c>
      <c r="J36" s="33">
        <v>340866.07941642008</v>
      </c>
    </row>
    <row r="37" spans="1:10" ht="45" hidden="1" customHeight="1" x14ac:dyDescent="0.45">
      <c r="D37" s="32" t="s">
        <v>13</v>
      </c>
      <c r="E37" s="33">
        <v>2500000</v>
      </c>
      <c r="F37" s="33">
        <v>322289.54492716258</v>
      </c>
      <c r="G37" s="33">
        <v>493856.42605981592</v>
      </c>
      <c r="H37" s="33">
        <v>264735.1589469894</v>
      </c>
      <c r="I37" s="33">
        <v>528083.47943642933</v>
      </c>
      <c r="J37" s="33">
        <v>295704.01211203635</v>
      </c>
    </row>
    <row r="38" spans="1:10" ht="45" hidden="1" customHeight="1" x14ac:dyDescent="0.45">
      <c r="D38" s="34"/>
      <c r="E38" s="33"/>
      <c r="F38" s="33"/>
      <c r="G38" s="33"/>
      <c r="H38" s="33"/>
      <c r="I38" s="33"/>
      <c r="J38" s="33"/>
    </row>
    <row r="39" spans="1:10" ht="45" hidden="1" customHeight="1" x14ac:dyDescent="0.45">
      <c r="A39" s="28"/>
      <c r="C39" s="29"/>
      <c r="D39" s="35" t="s">
        <v>14</v>
      </c>
      <c r="E39" s="36">
        <v>55600000</v>
      </c>
      <c r="F39" s="36">
        <v>7173915.8484187704</v>
      </c>
      <c r="G39" s="36">
        <v>10357868.067586953</v>
      </c>
      <c r="H39" s="36">
        <v>5757064.3113784846</v>
      </c>
      <c r="I39" s="36">
        <v>11013826.710510679</v>
      </c>
      <c r="J39" s="37">
        <v>6380390.6267930502</v>
      </c>
    </row>
    <row r="40" spans="1:10" ht="45" hidden="1" customHeight="1" x14ac:dyDescent="0.45">
      <c r="A40" s="38"/>
      <c r="B40" s="38"/>
      <c r="C40" s="38"/>
      <c r="D40" s="35" t="s">
        <v>15</v>
      </c>
      <c r="E40" s="36">
        <v>4633333.333333333</v>
      </c>
      <c r="F40" s="36">
        <v>597826.3207015642</v>
      </c>
      <c r="G40" s="36">
        <v>863155.67229891277</v>
      </c>
      <c r="H40" s="36">
        <v>479755.35928154038</v>
      </c>
      <c r="I40" s="36">
        <v>917818.89254255651</v>
      </c>
      <c r="J40" s="37">
        <v>531699.21889942081</v>
      </c>
    </row>
    <row r="41" spans="1:10" ht="45" hidden="1" customHeight="1" x14ac:dyDescent="0.45">
      <c r="A41" s="28"/>
      <c r="C41" s="29"/>
      <c r="D41" s="35" t="s">
        <v>16</v>
      </c>
      <c r="E41" s="36">
        <v>4350000</v>
      </c>
      <c r="F41" s="36">
        <v>561268.5960543463</v>
      </c>
      <c r="G41" s="36">
        <v>810372.77147487854</v>
      </c>
      <c r="H41" s="36">
        <v>450417.80133986351</v>
      </c>
      <c r="I41" s="36">
        <v>861693.27681153687</v>
      </c>
      <c r="J41" s="37">
        <v>499185.23788758577</v>
      </c>
    </row>
    <row r="42" spans="1:10" ht="45" hidden="1" customHeight="1" x14ac:dyDescent="0.45">
      <c r="A42" s="28"/>
      <c r="C42" s="29"/>
      <c r="D42" s="35"/>
      <c r="E42" s="36"/>
      <c r="F42" s="36"/>
      <c r="G42" s="36"/>
      <c r="H42" s="36"/>
      <c r="I42" s="36"/>
      <c r="J42" s="37"/>
    </row>
    <row r="43" spans="1:10" ht="45" customHeight="1" x14ac:dyDescent="0.45">
      <c r="A43" s="28"/>
      <c r="C43" s="29"/>
      <c r="D43" s="39" t="s">
        <v>17</v>
      </c>
      <c r="E43" s="40">
        <v>71600000</v>
      </c>
      <c r="F43" s="40">
        <v>9137431.5649765823</v>
      </c>
      <c r="G43" s="40">
        <v>13806401.851137679</v>
      </c>
      <c r="H43" s="40">
        <v>7230132.283146522</v>
      </c>
      <c r="I43" s="40">
        <v>15023080.151070081</v>
      </c>
      <c r="J43" s="40">
        <v>8413334.4300435949</v>
      </c>
    </row>
    <row r="44" spans="1:10" ht="45" customHeight="1" x14ac:dyDescent="0.45">
      <c r="A44" s="28"/>
      <c r="C44" s="29"/>
      <c r="D44" s="39" t="s">
        <v>18</v>
      </c>
      <c r="E44" s="40">
        <v>4773333.333333333</v>
      </c>
      <c r="F44" s="40">
        <v>609162.10433177219</v>
      </c>
      <c r="G44" s="40">
        <v>920426.79007584532</v>
      </c>
      <c r="H44" s="40">
        <v>482008.81887643482</v>
      </c>
      <c r="I44" s="40">
        <v>1001538.6767380054</v>
      </c>
      <c r="J44" s="40">
        <v>560888.96200290637</v>
      </c>
    </row>
    <row r="45" spans="1:10" ht="45" customHeight="1" x14ac:dyDescent="0.45">
      <c r="A45" s="28"/>
      <c r="C45" s="29"/>
      <c r="D45" s="39" t="s">
        <v>19</v>
      </c>
      <c r="E45" s="40">
        <v>4400000</v>
      </c>
      <c r="F45" s="40">
        <v>561518.14086448273</v>
      </c>
      <c r="G45" s="40">
        <v>848438.10258387972</v>
      </c>
      <c r="H45" s="40">
        <v>444309.80510956276</v>
      </c>
      <c r="I45" s="40">
        <v>923206.04280318925</v>
      </c>
      <c r="J45" s="40">
        <v>517020.55156692473</v>
      </c>
    </row>
    <row r="46" spans="1:10" ht="45" customHeight="1" x14ac:dyDescent="0.45">
      <c r="A46" s="28"/>
      <c r="C46" s="29"/>
      <c r="D46" s="35"/>
      <c r="E46" s="36"/>
      <c r="F46" s="36"/>
      <c r="G46" s="36"/>
      <c r="H46" s="36"/>
      <c r="I46" s="36"/>
      <c r="J46" s="37"/>
    </row>
    <row r="47" spans="1:10" ht="60" customHeight="1" x14ac:dyDescent="0.45">
      <c r="A47" s="48" t="s">
        <v>20</v>
      </c>
      <c r="B47" s="48"/>
      <c r="C47" s="48"/>
      <c r="D47" s="41" t="s">
        <v>21</v>
      </c>
      <c r="E47" s="44">
        <v>1</v>
      </c>
      <c r="F47" s="44">
        <v>7.8220999999999998</v>
      </c>
      <c r="G47" s="44">
        <v>5.1387</v>
      </c>
      <c r="H47" s="44">
        <v>9.9661000000000008</v>
      </c>
      <c r="I47" s="44">
        <v>4.7754000000000003</v>
      </c>
      <c r="J47" s="44">
        <v>8.5112000000000005</v>
      </c>
    </row>
    <row r="49" spans="5:5" x14ac:dyDescent="0.2">
      <c r="E49" s="42"/>
    </row>
  </sheetData>
  <mergeCells count="11">
    <mergeCell ref="B14:J14"/>
    <mergeCell ref="A2:J2"/>
    <mergeCell ref="A3:J3"/>
    <mergeCell ref="A4:J4"/>
    <mergeCell ref="A5:J5"/>
    <mergeCell ref="B12:J12"/>
    <mergeCell ref="B15:J15"/>
    <mergeCell ref="B22:J22"/>
    <mergeCell ref="B23:J23"/>
    <mergeCell ref="B26:J26"/>
    <mergeCell ref="A47:C47"/>
  </mergeCells>
  <printOptions horizontalCentered="1"/>
  <pageMargins left="0.5" right="0.5" top="0" bottom="0" header="0" footer="0"/>
  <pageSetup paperSize="9" scale="28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85725</xdr:colOff>
                <xdr:row>1</xdr:row>
                <xdr:rowOff>9525</xdr:rowOff>
              </from>
              <to>
                <xdr:col>2</xdr:col>
                <xdr:colOff>333375</xdr:colOff>
                <xdr:row>8</xdr:row>
                <xdr:rowOff>28575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sales-98-chinese-NO</vt:lpstr>
      <vt:lpstr>'sales-98-chinese-NO'!Print_Area</vt:lpstr>
    </vt:vector>
  </TitlesOfParts>
  <Company>The Hong Kong Jockey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LAU, Y W</dc:creator>
  <cp:lastModifiedBy>LAU, Y W</cp:lastModifiedBy>
  <cp:lastPrinted>2024-03-15T13:30:44Z</cp:lastPrinted>
  <dcterms:created xsi:type="dcterms:W3CDTF">2024-03-10T01:33:27Z</dcterms:created>
  <dcterms:modified xsi:type="dcterms:W3CDTF">2024-03-15T13:32:20Z</dcterms:modified>
</cp:coreProperties>
</file>