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Kstchan\HKIS\HKIS Sales Day\HKIS 2023\Sale Result\"/>
    </mc:Choice>
  </mc:AlternateContent>
  <bookViews>
    <workbookView xWindow="0" yWindow="0" windowWidth="19200" windowHeight="7035"/>
  </bookViews>
  <sheets>
    <sheet name="sales-98-chinese-NO" sheetId="2" r:id="rId1"/>
  </sheets>
  <externalReferences>
    <externalReference r:id="rId2"/>
  </externalReferences>
  <definedNames>
    <definedName name="_xlnm.Print_Area" localSheetId="0">'sales-98-chinese-NO'!$A$1:$J$46</definedName>
    <definedName name="Z_6C2EB430_1F0D_4DEC_B825_27981CB5A7A3_.wvu.PrintArea" localSheetId="0" hidden="1">'sales-98-chinese-NO'!$A$1:$J$46</definedName>
    <definedName name="Z_6C2EB430_1F0D_4DEC_B825_27981CB5A7A3_.wvu.Rows" localSheetId="0" hidden="1">'sales-98-chinese-NO'!$33:$40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2" l="1"/>
  <c r="F27" i="2"/>
  <c r="E27" i="2"/>
  <c r="H27" i="2" s="1"/>
  <c r="C27" i="2"/>
  <c r="B27" i="2"/>
  <c r="G26" i="2"/>
  <c r="E26" i="2"/>
  <c r="I26" i="2" s="1"/>
  <c r="D26" i="2"/>
  <c r="C26" i="2"/>
  <c r="B26" i="2"/>
  <c r="H25" i="2"/>
  <c r="G25" i="2"/>
  <c r="E25" i="2"/>
  <c r="J25" i="2" s="1"/>
  <c r="D25" i="2"/>
  <c r="C25" i="2"/>
  <c r="B25" i="2"/>
  <c r="H24" i="2"/>
  <c r="E24" i="2"/>
  <c r="G24" i="2" s="1"/>
  <c r="D24" i="2"/>
  <c r="C24" i="2"/>
  <c r="B24" i="2"/>
  <c r="B23" i="2"/>
  <c r="J22" i="2"/>
  <c r="G22" i="2"/>
  <c r="F22" i="2"/>
  <c r="E22" i="2"/>
  <c r="I22" i="2" s="1"/>
  <c r="D22" i="2"/>
  <c r="C22" i="2"/>
  <c r="B22" i="2"/>
  <c r="H21" i="2"/>
  <c r="G21" i="2"/>
  <c r="E21" i="2"/>
  <c r="J21" i="2" s="1"/>
  <c r="D21" i="2"/>
  <c r="C21" i="2"/>
  <c r="B21" i="2"/>
  <c r="H20" i="2"/>
  <c r="E20" i="2"/>
  <c r="G20" i="2" s="1"/>
  <c r="D20" i="2"/>
  <c r="C20" i="2"/>
  <c r="B20" i="2"/>
  <c r="E19" i="2"/>
  <c r="H19" i="2" s="1"/>
  <c r="D19" i="2"/>
  <c r="C19" i="2"/>
  <c r="B19" i="2"/>
  <c r="J18" i="2"/>
  <c r="G18" i="2"/>
  <c r="F18" i="2"/>
  <c r="E18" i="2"/>
  <c r="I18" i="2" s="1"/>
  <c r="D18" i="2"/>
  <c r="C18" i="2"/>
  <c r="B18" i="2"/>
  <c r="H17" i="2"/>
  <c r="G17" i="2"/>
  <c r="E17" i="2"/>
  <c r="J17" i="2" s="1"/>
  <c r="D17" i="2"/>
  <c r="C17" i="2"/>
  <c r="B17" i="2"/>
  <c r="H16" i="2"/>
  <c r="E16" i="2"/>
  <c r="G16" i="2" s="1"/>
  <c r="D16" i="2"/>
  <c r="C16" i="2"/>
  <c r="B16" i="2"/>
  <c r="B15" i="2"/>
  <c r="J14" i="2"/>
  <c r="G14" i="2"/>
  <c r="F14" i="2"/>
  <c r="E14" i="2"/>
  <c r="I14" i="2" s="1"/>
  <c r="D14" i="2"/>
  <c r="C14" i="2"/>
  <c r="B14" i="2"/>
  <c r="H13" i="2"/>
  <c r="G13" i="2"/>
  <c r="E13" i="2"/>
  <c r="J13" i="2" s="1"/>
  <c r="D13" i="2"/>
  <c r="C13" i="2"/>
  <c r="B13" i="2"/>
  <c r="H12" i="2"/>
  <c r="E12" i="2"/>
  <c r="G12" i="2" s="1"/>
  <c r="D12" i="2"/>
  <c r="C12" i="2"/>
  <c r="B12" i="2"/>
  <c r="E11" i="2"/>
  <c r="H11" i="2" s="1"/>
  <c r="D11" i="2"/>
  <c r="C11" i="2"/>
  <c r="B11" i="2"/>
  <c r="B10" i="2"/>
  <c r="F26" i="2" l="1"/>
  <c r="J26" i="2"/>
  <c r="I27" i="2"/>
  <c r="E30" i="2"/>
  <c r="I19" i="2"/>
  <c r="I12" i="2"/>
  <c r="I20" i="2"/>
  <c r="I24" i="2"/>
  <c r="G11" i="2"/>
  <c r="F12" i="2"/>
  <c r="J12" i="2"/>
  <c r="I13" i="2"/>
  <c r="H14" i="2"/>
  <c r="H30" i="2" s="1"/>
  <c r="F16" i="2"/>
  <c r="J16" i="2"/>
  <c r="I17" i="2"/>
  <c r="H18" i="2"/>
  <c r="G19" i="2"/>
  <c r="F20" i="2"/>
  <c r="J20" i="2"/>
  <c r="I21" i="2"/>
  <c r="H22" i="2"/>
  <c r="F24" i="2"/>
  <c r="J24" i="2"/>
  <c r="I25" i="2"/>
  <c r="H26" i="2"/>
  <c r="G27" i="2"/>
  <c r="E29" i="2"/>
  <c r="E31" i="2"/>
  <c r="I11" i="2"/>
  <c r="F11" i="2"/>
  <c r="J11" i="2"/>
  <c r="I16" i="2"/>
  <c r="F19" i="2"/>
  <c r="J19" i="2"/>
  <c r="F13" i="2"/>
  <c r="F17" i="2"/>
  <c r="F21" i="2"/>
  <c r="F25" i="2"/>
  <c r="G30" i="2" l="1"/>
  <c r="G31" i="2"/>
  <c r="G29" i="2"/>
  <c r="H31" i="2"/>
  <c r="J31" i="2"/>
  <c r="J29" i="2"/>
  <c r="J30" i="2"/>
  <c r="F31" i="2"/>
  <c r="F29" i="2"/>
  <c r="F30" i="2"/>
  <c r="H29" i="2"/>
  <c r="I31" i="2"/>
  <c r="I29" i="2"/>
  <c r="I30" i="2"/>
</calcChain>
</file>

<file path=xl/sharedStrings.xml><?xml version="1.0" encoding="utf-8"?>
<sst xmlns="http://schemas.openxmlformats.org/spreadsheetml/2006/main" count="30" uniqueCount="30">
  <si>
    <t>二零二三年 香港國際馬匹拍賣會</t>
  </si>
  <si>
    <t>THE HONG KONG INTERNATIONAL SALE 2023</t>
  </si>
  <si>
    <t>ON FRIDAY, 30 JUNE 2023, AT PARADE RING, SHA TIN RACECOURSE</t>
  </si>
  <si>
    <t>AUCTIONEER: CLINT DONOVAN</t>
  </si>
  <si>
    <t>LOT</t>
  </si>
  <si>
    <t>COLOUR / SEX (Country Foaled)</t>
    <phoneticPr fontId="0" type="noConversion"/>
  </si>
  <si>
    <t xml:space="preserve"> SIRE / DAM (Sire of Dam)</t>
    <phoneticPr fontId="0" type="noConversion"/>
  </si>
  <si>
    <t>PURCHASER</t>
  </si>
  <si>
    <t>HKD</t>
  </si>
  <si>
    <t>USD</t>
  </si>
  <si>
    <t>AUD</t>
  </si>
  <si>
    <t>GBP</t>
  </si>
  <si>
    <t>NZD</t>
  </si>
  <si>
    <t>EUR</t>
    <phoneticPr fontId="0" type="noConversion"/>
  </si>
  <si>
    <t>2023 HKIS TOTAL (15 lots):</t>
  </si>
  <si>
    <t>2023 HKIS AVERAGE (15 lots):</t>
  </si>
  <si>
    <t>2023 HKIS MEDIAN (15 lots):</t>
  </si>
  <si>
    <t>2020(May) TOTAL(11 lots):</t>
  </si>
  <si>
    <t>2020(May) AVERAGE(11 lots):</t>
  </si>
  <si>
    <t>2020(May) MEDIAN(11 lots):</t>
  </si>
  <si>
    <t>2020(Jul) Part I TOTAL(12 lots):</t>
  </si>
  <si>
    <t>2020(Jul) Part I AVERAGE(12 lots):</t>
  </si>
  <si>
    <t>2020(Jul) Part I MEDIAN(12 lots):</t>
  </si>
  <si>
    <t>2022 HKIS TOTAL (17 lots):</t>
  </si>
  <si>
    <t>2022 HKIS AVERAGE (17 lots):</t>
  </si>
  <si>
    <t>2022 HKIS MEDIAN (17 lots):</t>
  </si>
  <si>
    <t>Date : 30 June 2023</t>
  </si>
  <si>
    <t>Exchange Rate : =HK$</t>
  </si>
  <si>
    <t>YAU EDDIE JUNIOR</t>
  </si>
  <si>
    <t>Updated: 3 July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</si>
</sst>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0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30"/>
      <name val="新細明體"/>
      <family val="1"/>
      <charset val="136"/>
    </font>
    <font>
      <b/>
      <u/>
      <sz val="30"/>
      <name val="Times New Roman"/>
      <family val="1"/>
    </font>
    <font>
      <b/>
      <u/>
      <sz val="24"/>
      <name val="Times New Roman"/>
      <family val="1"/>
    </font>
    <font>
      <b/>
      <i/>
      <u/>
      <sz val="24"/>
      <name val="Times New Roman"/>
      <family val="1"/>
    </font>
    <font>
      <sz val="18"/>
      <name val="Times New Roman"/>
      <family val="1"/>
    </font>
    <font>
      <b/>
      <sz val="28"/>
      <name val="Times New Roman"/>
      <family val="1"/>
    </font>
    <font>
      <b/>
      <sz val="25"/>
      <name val="Times New Roman"/>
      <family val="1"/>
    </font>
    <font>
      <b/>
      <sz val="26"/>
      <name val="Times New Roman"/>
      <family val="1"/>
    </font>
    <font>
      <b/>
      <i/>
      <sz val="26"/>
      <name val="Times New Roman"/>
      <family val="1"/>
    </font>
    <font>
      <sz val="26"/>
      <name val="Times New Roman"/>
      <family val="1"/>
    </font>
    <font>
      <i/>
      <sz val="10"/>
      <name val="Times New Roman"/>
      <family val="1"/>
    </font>
    <font>
      <b/>
      <i/>
      <sz val="30"/>
      <name val="Times New Roman"/>
      <family val="1"/>
    </font>
    <font>
      <b/>
      <sz val="30"/>
      <name val="Times New Roman"/>
      <family val="1"/>
    </font>
    <font>
      <i/>
      <sz val="24"/>
      <name val="Times New Roman"/>
      <family val="1"/>
    </font>
    <font>
      <sz val="20"/>
      <name val="Times New Roman"/>
      <family val="1"/>
    </font>
    <font>
      <sz val="24"/>
      <name val="Times New Roman"/>
      <family val="1"/>
    </font>
    <font>
      <i/>
      <sz val="26"/>
      <name val="Times New Roman"/>
      <family val="1"/>
    </font>
    <font>
      <b/>
      <i/>
      <sz val="2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1" applyFont="1" applyFill="1"/>
    <xf numFmtId="0" fontId="5" fillId="0" borderId="0" xfId="1" applyFont="1" applyFill="1" applyAlignment="1">
      <alignment horizontal="center"/>
    </xf>
    <xf numFmtId="0" fontId="6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8" fillId="2" borderId="1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8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left" vertical="center"/>
    </xf>
    <xf numFmtId="0" fontId="9" fillId="2" borderId="6" xfId="1" applyFont="1" applyFill="1" applyBorder="1" applyAlignment="1">
      <alignment vertical="center"/>
    </xf>
    <xf numFmtId="0" fontId="10" fillId="2" borderId="6" xfId="1" applyFont="1" applyFill="1" applyBorder="1" applyAlignment="1">
      <alignment vertical="center"/>
    </xf>
    <xf numFmtId="3" fontId="11" fillId="2" borderId="7" xfId="1" applyNumberFormat="1" applyFont="1" applyFill="1" applyBorder="1" applyAlignment="1">
      <alignment vertical="center"/>
    </xf>
    <xf numFmtId="3" fontId="12" fillId="2" borderId="8" xfId="1" applyNumberFormat="1" applyFont="1" applyFill="1" applyBorder="1" applyAlignment="1">
      <alignment vertical="center"/>
    </xf>
    <xf numFmtId="3" fontId="12" fillId="2" borderId="6" xfId="1" applyNumberFormat="1" applyFont="1" applyFill="1" applyBorder="1" applyAlignment="1">
      <alignment vertical="center"/>
    </xf>
    <xf numFmtId="3" fontId="12" fillId="2" borderId="9" xfId="1" applyNumberFormat="1" applyFont="1" applyFill="1" applyBorder="1" applyAlignment="1">
      <alignment vertical="center"/>
    </xf>
    <xf numFmtId="0" fontId="9" fillId="0" borderId="2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3" fontId="11" fillId="0" borderId="7" xfId="1" applyNumberFormat="1" applyFont="1" applyFill="1" applyBorder="1" applyAlignment="1">
      <alignment vertical="center"/>
    </xf>
    <xf numFmtId="0" fontId="8" fillId="2" borderId="10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left" vertical="center"/>
    </xf>
    <xf numFmtId="0" fontId="8" fillId="2" borderId="11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left" vertical="center"/>
    </xf>
    <xf numFmtId="0" fontId="9" fillId="0" borderId="12" xfId="1" applyFont="1" applyFill="1" applyBorder="1" applyAlignment="1">
      <alignment vertical="center"/>
    </xf>
    <xf numFmtId="0" fontId="10" fillId="2" borderId="12" xfId="1" applyFont="1" applyFill="1" applyBorder="1" applyAlignment="1">
      <alignment vertical="center"/>
    </xf>
    <xf numFmtId="3" fontId="11" fillId="0" borderId="13" xfId="1" applyNumberFormat="1" applyFont="1" applyFill="1" applyBorder="1" applyAlignment="1">
      <alignment vertical="center"/>
    </xf>
    <xf numFmtId="3" fontId="12" fillId="2" borderId="14" xfId="1" applyNumberFormat="1" applyFont="1" applyFill="1" applyBorder="1" applyAlignment="1">
      <alignment vertical="center"/>
    </xf>
    <xf numFmtId="3" fontId="12" fillId="2" borderId="12" xfId="1" applyNumberFormat="1" applyFont="1" applyFill="1" applyBorder="1" applyAlignment="1">
      <alignment vertical="center"/>
    </xf>
    <xf numFmtId="3" fontId="12" fillId="2" borderId="15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3" fillId="0" borderId="0" xfId="1" applyFont="1" applyFill="1"/>
    <xf numFmtId="0" fontId="13" fillId="0" borderId="0" xfId="1" applyFont="1" applyFill="1" applyAlignment="1">
      <alignment horizontal="right"/>
    </xf>
    <xf numFmtId="0" fontId="14" fillId="0" borderId="0" xfId="1" applyFont="1" applyFill="1" applyAlignment="1">
      <alignment horizontal="right"/>
    </xf>
    <xf numFmtId="3" fontId="15" fillId="0" borderId="0" xfId="1" applyNumberFormat="1" applyFont="1" applyFill="1"/>
    <xf numFmtId="0" fontId="16" fillId="0" borderId="0" xfId="1" applyFont="1" applyFill="1" applyAlignment="1">
      <alignment horizontal="right"/>
    </xf>
    <xf numFmtId="3" fontId="17" fillId="0" borderId="0" xfId="1" applyNumberFormat="1" applyFont="1" applyFill="1"/>
    <xf numFmtId="0" fontId="18" fillId="0" borderId="0" xfId="1" applyFont="1" applyFill="1"/>
    <xf numFmtId="0" fontId="16" fillId="0" borderId="0" xfId="1" quotePrefix="1" applyFont="1" applyFill="1" applyAlignment="1">
      <alignment horizontal="right"/>
    </xf>
    <xf numFmtId="3" fontId="18" fillId="0" borderId="0" xfId="1" applyNumberFormat="1" applyFont="1" applyFill="1"/>
    <xf numFmtId="3" fontId="18" fillId="0" borderId="0" xfId="1" applyNumberFormat="1" applyFont="1" applyFill="1" applyBorder="1"/>
    <xf numFmtId="164" fontId="18" fillId="0" borderId="0" xfId="2" applyNumberFormat="1" applyFont="1" applyFill="1" applyAlignment="1">
      <alignment horizontal="right"/>
    </xf>
    <xf numFmtId="0" fontId="18" fillId="0" borderId="0" xfId="1" quotePrefix="1" applyFont="1" applyFill="1" applyAlignment="1"/>
    <xf numFmtId="0" fontId="19" fillId="0" borderId="0" xfId="1" quotePrefix="1" applyFont="1" applyFill="1" applyAlignment="1">
      <alignment horizontal="right"/>
    </xf>
    <xf numFmtId="3" fontId="12" fillId="0" borderId="0" xfId="1" applyNumberFormat="1" applyFont="1" applyFill="1"/>
    <xf numFmtId="0" fontId="19" fillId="0" borderId="0" xfId="1" applyFont="1" applyFill="1" applyAlignment="1">
      <alignment horizontal="right"/>
    </xf>
    <xf numFmtId="165" fontId="12" fillId="0" borderId="0" xfId="1" applyNumberFormat="1" applyFont="1" applyFill="1"/>
    <xf numFmtId="3" fontId="2" fillId="0" borderId="0" xfId="1" applyNumberFormat="1" applyFont="1" applyFill="1"/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left"/>
    </xf>
    <xf numFmtId="0" fontId="3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20" fillId="0" borderId="0" xfId="1" applyFont="1" applyFill="1" applyAlignment="1">
      <alignment horizontal="right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</xdr:row>
          <xdr:rowOff>9525</xdr:rowOff>
        </xdr:from>
        <xdr:to>
          <xdr:col>2</xdr:col>
          <xdr:colOff>323850</xdr:colOff>
          <xdr:row>8</xdr:row>
          <xdr:rowOff>28575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KIS\HKIS%202023%20(Jun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-To-PA"/>
      <sheetName val="sales-98-chinese-NO"/>
      <sheetName val="profit-loss-cost w.o. purchase"/>
      <sheetName val="summary 2023 (June)"/>
      <sheetName val="Color"/>
      <sheetName val="lot-1"/>
      <sheetName val="lot-2"/>
      <sheetName val="lot-3"/>
      <sheetName val="lot-4"/>
      <sheetName val="lot-5"/>
      <sheetName val="lot-6"/>
      <sheetName val="lot-7"/>
      <sheetName val="lot-8"/>
      <sheetName val="lot-9"/>
      <sheetName val="lot-10"/>
      <sheetName val="lot-11"/>
      <sheetName val="lot-12"/>
      <sheetName val="lot-13"/>
      <sheetName val="lot-14"/>
      <sheetName val="lot-15"/>
      <sheetName val="lot-16"/>
      <sheetName val="lot-17"/>
      <sheetName val="lot-18"/>
      <sheetName val="lot-19"/>
      <sheetName val="lot-20"/>
      <sheetName val="lot-21"/>
      <sheetName val="lot-22"/>
      <sheetName val="lot-23"/>
      <sheetName val="lot-24"/>
      <sheetName val="lot-25"/>
      <sheetName val="lot-26"/>
      <sheetName val="lot-27"/>
      <sheetName val="lot-28"/>
      <sheetName val="lot-29"/>
      <sheetName val="lot-30"/>
      <sheetName val="lot-31"/>
      <sheetName val="lot-32"/>
      <sheetName val="lot-33"/>
      <sheetName val="lot-34"/>
      <sheetName val="lot-35"/>
      <sheetName val="lot-36"/>
      <sheetName val="lot-37"/>
      <sheetName val="lot-38"/>
      <sheetName val="lot-39"/>
      <sheetName val="lot-40"/>
    </sheetNames>
    <sheetDataSet>
      <sheetData sheetId="0"/>
      <sheetData sheetId="1"/>
      <sheetData sheetId="2"/>
      <sheetData sheetId="3">
        <row r="7">
          <cell r="B7" t="str">
            <v>Withdrawn</v>
          </cell>
        </row>
        <row r="8">
          <cell r="B8" t="str">
            <v>Bay Gelding (NZ)</v>
          </cell>
          <cell r="C8" t="str">
            <v>Tavistock - Triaction ( by Elusive City )</v>
          </cell>
          <cell r="D8" t="str">
            <v>CHEUNG CHO YEE JASON</v>
          </cell>
        </row>
        <row r="9">
          <cell r="B9" t="str">
            <v>Bay Gelding (AUS)</v>
          </cell>
          <cell r="C9" t="str">
            <v>I Am Invincible - Solar Moon ( by Pivotal )</v>
          </cell>
          <cell r="D9" t="str">
            <v>YEUNG KIT MING ANGELA</v>
          </cell>
        </row>
        <row r="10">
          <cell r="B10" t="str">
            <v>Bay Gelding (NZ)</v>
          </cell>
          <cell r="C10" t="str">
            <v>Tavistock - Steer by the Stars ( by Pivotal )</v>
          </cell>
          <cell r="D10" t="str">
            <v>LEE TZE BUN MARCES</v>
          </cell>
        </row>
        <row r="11">
          <cell r="B11" t="str">
            <v>Chestnut Gelding (FR)</v>
          </cell>
          <cell r="C11" t="str">
            <v>Showcasing - Sailor Moon ( by Tiger Hill )</v>
          </cell>
          <cell r="D11" t="str">
            <v>YEUNG KIT YI KATHERINE</v>
          </cell>
        </row>
        <row r="12">
          <cell r="B12" t="str">
            <v>Withdrawn</v>
          </cell>
        </row>
        <row r="13">
          <cell r="B13" t="str">
            <v>Bay Gelding (GB)</v>
          </cell>
          <cell r="C13" t="str">
            <v>Invincible Spirit - Moorside ( by Champs Elysees )</v>
          </cell>
          <cell r="D13" t="str">
            <v>CHEUNG KWOK WA</v>
          </cell>
        </row>
        <row r="14">
          <cell r="B14" t="str">
            <v>Bay Gelding (AUS)</v>
          </cell>
          <cell r="C14" t="str">
            <v>Pierro - Mischief Night ( by Shamardal )</v>
          </cell>
          <cell r="D14" t="str">
            <v>LUCKY ASSOCIATES SYNDICATE</v>
          </cell>
        </row>
        <row r="15">
          <cell r="B15" t="str">
            <v>Bay Gelding (NZ)</v>
          </cell>
          <cell r="C15" t="str">
            <v>Savabeel - Lovetessa ( by O'Reilly )</v>
          </cell>
          <cell r="D15" t="str">
            <v>LEE TZE BUN MARCES</v>
          </cell>
        </row>
        <row r="16">
          <cell r="B16" t="str">
            <v>Bay Gelding (IRE)</v>
          </cell>
          <cell r="C16" t="str">
            <v>No Nay Never - Laganore ( by Fastnet Rock )</v>
          </cell>
          <cell r="D16" t="str">
            <v>LAU PAK FAI PETER</v>
          </cell>
        </row>
        <row r="17">
          <cell r="B17" t="str">
            <v>Brown Gelding (AUS)</v>
          </cell>
          <cell r="C17" t="str">
            <v>Written Tycoon - Lady Gracious ( by Redoute's Choice )</v>
          </cell>
          <cell r="D17" t="str">
            <v>YEUNG KIT MING ANGELA</v>
          </cell>
        </row>
        <row r="18">
          <cell r="B18" t="str">
            <v>Bay Gelding (GB)</v>
          </cell>
          <cell r="C18" t="str">
            <v>Kingman - Hunaina ( by Tamayuz )</v>
          </cell>
          <cell r="D18" t="str">
            <v>PONG YUEN MAN</v>
          </cell>
        </row>
        <row r="19">
          <cell r="B19" t="str">
            <v>Chestnut Gelding (AUS)</v>
          </cell>
          <cell r="C19" t="str">
            <v>Zoustar - Fortune of War ( by General Nediym )</v>
          </cell>
          <cell r="D19" t="str">
            <v>YEUNG KIT MING ANGELA</v>
          </cell>
        </row>
        <row r="20">
          <cell r="B20" t="str">
            <v>Withdrawn</v>
          </cell>
        </row>
        <row r="21">
          <cell r="B21" t="str">
            <v>Brown Gelding (GB)</v>
          </cell>
          <cell r="C21" t="str">
            <v>Oasis Dream - Brom Felinity ( by Encosta de Lago )</v>
          </cell>
          <cell r="D21" t="str">
            <v>LEUNG SHEK ON</v>
          </cell>
        </row>
        <row r="22">
          <cell r="B22" t="str">
            <v>Brown Gelding (NZ)</v>
          </cell>
          <cell r="C22" t="str">
            <v>Per Incanto - Amanjena ( by Smart Missile )</v>
          </cell>
          <cell r="D22" t="str">
            <v>CHEUNG KUN TONG</v>
          </cell>
        </row>
        <row r="23">
          <cell r="B23" t="str">
            <v>Bay Gelding (AUS)</v>
          </cell>
          <cell r="C23" t="str">
            <v>Spirit of Boom - Abscond ( by Galileo )</v>
          </cell>
          <cell r="D23" t="str">
            <v>HAPPY AT WORK SYNDICATE</v>
          </cell>
        </row>
        <row r="24">
          <cell r="B24" t="str">
            <v>Bay Gelding (IRE)</v>
          </cell>
          <cell r="C24" t="str">
            <v>Acclamation - Above The Mark ( by Street Cry )</v>
          </cell>
        </row>
      </sheetData>
      <sheetData sheetId="4"/>
      <sheetData sheetId="5"/>
      <sheetData sheetId="6">
        <row r="16">
          <cell r="I16">
            <v>6000000</v>
          </cell>
        </row>
      </sheetData>
      <sheetData sheetId="7">
        <row r="16">
          <cell r="I16">
            <v>2600000</v>
          </cell>
        </row>
      </sheetData>
      <sheetData sheetId="8">
        <row r="16">
          <cell r="I16">
            <v>4600000</v>
          </cell>
        </row>
      </sheetData>
      <sheetData sheetId="9">
        <row r="16">
          <cell r="I16">
            <v>4200000</v>
          </cell>
        </row>
      </sheetData>
      <sheetData sheetId="10"/>
      <sheetData sheetId="11">
        <row r="16">
          <cell r="I16">
            <v>5800000</v>
          </cell>
        </row>
      </sheetData>
      <sheetData sheetId="12">
        <row r="16">
          <cell r="I16">
            <v>4400000</v>
          </cell>
        </row>
      </sheetData>
      <sheetData sheetId="13">
        <row r="16">
          <cell r="I16">
            <v>4400000</v>
          </cell>
        </row>
      </sheetData>
      <sheetData sheetId="14">
        <row r="16">
          <cell r="I16">
            <v>8400000</v>
          </cell>
        </row>
      </sheetData>
      <sheetData sheetId="15">
        <row r="16">
          <cell r="I16">
            <v>5600000</v>
          </cell>
        </row>
      </sheetData>
      <sheetData sheetId="16">
        <row r="16">
          <cell r="I16">
            <v>2800000</v>
          </cell>
        </row>
      </sheetData>
      <sheetData sheetId="17">
        <row r="16">
          <cell r="I16">
            <v>8600000</v>
          </cell>
        </row>
      </sheetData>
      <sheetData sheetId="18"/>
      <sheetData sheetId="19">
        <row r="16">
          <cell r="I16">
            <v>3800000</v>
          </cell>
        </row>
      </sheetData>
      <sheetData sheetId="20">
        <row r="16">
          <cell r="I16">
            <v>3200000</v>
          </cell>
        </row>
      </sheetData>
      <sheetData sheetId="21">
        <row r="16">
          <cell r="I16">
            <v>3200000</v>
          </cell>
        </row>
      </sheetData>
      <sheetData sheetId="22">
        <row r="16">
          <cell r="I16">
            <v>4000000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zoomScale="38" zoomScaleNormal="38" workbookViewId="0">
      <selection activeCell="J8" sqref="J8"/>
    </sheetView>
  </sheetViews>
  <sheetFormatPr defaultRowHeight="12.75" x14ac:dyDescent="0.2"/>
  <cols>
    <col min="1" max="1" width="13.7109375" style="1" customWidth="1"/>
    <col min="2" max="2" width="67" style="1" customWidth="1"/>
    <col min="3" max="3" width="123.140625" style="1" customWidth="1"/>
    <col min="4" max="4" width="83.7109375" style="1" customWidth="1"/>
    <col min="5" max="10" width="34.28515625" style="1" customWidth="1"/>
    <col min="11" max="11" width="9.140625" style="1"/>
    <col min="12" max="12" width="10.28515625" style="1" bestFit="1" customWidth="1"/>
    <col min="13" max="16384" width="9.140625" style="1"/>
  </cols>
  <sheetData>
    <row r="1" spans="1:10" ht="26.25" customHeight="1" x14ac:dyDescent="0.2"/>
    <row r="2" spans="1:10" ht="32.25" customHeight="1" x14ac:dyDescent="0.6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37.5" x14ac:dyDescent="0.5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ht="30" x14ac:dyDescent="0.4">
      <c r="A4" s="53" t="s">
        <v>2</v>
      </c>
      <c r="B4" s="53"/>
      <c r="C4" s="53"/>
      <c r="D4" s="53"/>
      <c r="E4" s="53"/>
      <c r="F4" s="53"/>
      <c r="G4" s="53"/>
      <c r="H4" s="53"/>
      <c r="I4" s="53"/>
      <c r="J4" s="53"/>
    </row>
    <row r="5" spans="1:10" ht="30" x14ac:dyDescent="0.4">
      <c r="A5" s="53" t="s">
        <v>3</v>
      </c>
      <c r="B5" s="53"/>
      <c r="C5" s="53"/>
      <c r="D5" s="53"/>
      <c r="E5" s="53"/>
      <c r="F5" s="53"/>
      <c r="G5" s="53"/>
      <c r="H5" s="53"/>
      <c r="I5" s="53"/>
      <c r="J5" s="53"/>
    </row>
    <row r="6" spans="1:10" ht="30" x14ac:dyDescent="0.4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30" x14ac:dyDescent="0.4">
      <c r="A7" s="2"/>
      <c r="B7" s="2"/>
      <c r="C7" s="2"/>
      <c r="D7" s="2"/>
      <c r="E7" s="2"/>
      <c r="F7" s="2"/>
      <c r="G7" s="2"/>
      <c r="H7" s="2"/>
      <c r="I7" s="2"/>
      <c r="J7" s="54" t="s">
        <v>29</v>
      </c>
    </row>
    <row r="8" spans="1:10" ht="27" customHeight="1" x14ac:dyDescent="0.2"/>
    <row r="9" spans="1:10" s="4" customFormat="1" ht="60" customHeight="1" thickBot="1" x14ac:dyDescent="0.3">
      <c r="A9" s="3" t="s">
        <v>4</v>
      </c>
      <c r="B9" s="3" t="s">
        <v>5</v>
      </c>
      <c r="C9" s="3" t="s">
        <v>6</v>
      </c>
      <c r="D9" s="3" t="s">
        <v>7</v>
      </c>
      <c r="E9" s="3" t="s">
        <v>8</v>
      </c>
      <c r="F9" s="3" t="s">
        <v>9</v>
      </c>
      <c r="G9" s="3" t="s">
        <v>10</v>
      </c>
      <c r="H9" s="3" t="s">
        <v>11</v>
      </c>
      <c r="I9" s="3" t="s">
        <v>12</v>
      </c>
      <c r="J9" s="3" t="s">
        <v>13</v>
      </c>
    </row>
    <row r="10" spans="1:10" s="6" customFormat="1" ht="60" customHeight="1" thickBot="1" x14ac:dyDescent="0.3">
      <c r="A10" s="5">
        <v>1</v>
      </c>
      <c r="B10" s="47" t="str">
        <f>'[1]summary 2023 (June)'!B7</f>
        <v>Withdrawn</v>
      </c>
      <c r="C10" s="48"/>
      <c r="D10" s="48"/>
      <c r="E10" s="48"/>
      <c r="F10" s="48"/>
      <c r="G10" s="48"/>
      <c r="H10" s="48"/>
      <c r="I10" s="48"/>
      <c r="J10" s="49"/>
    </row>
    <row r="11" spans="1:10" s="6" customFormat="1" ht="60" customHeight="1" thickBot="1" x14ac:dyDescent="0.3">
      <c r="A11" s="7">
        <v>2</v>
      </c>
      <c r="B11" s="8" t="str">
        <f>'[1]summary 2023 (June)'!B8</f>
        <v>Bay Gelding (NZ)</v>
      </c>
      <c r="C11" s="9" t="str">
        <f>'[1]summary 2023 (June)'!C8</f>
        <v>Tavistock - Triaction ( by Elusive City )</v>
      </c>
      <c r="D11" s="10" t="str">
        <f>'[1]summary 2023 (June)'!D8</f>
        <v>CHEUNG CHO YEE JASON</v>
      </c>
      <c r="E11" s="11">
        <f>'[1]lot-2'!I16</f>
        <v>6000000</v>
      </c>
      <c r="F11" s="12">
        <f>E11/$F$45</f>
        <v>765706.55572429462</v>
      </c>
      <c r="G11" s="13">
        <f>E11/$G$45</f>
        <v>1156961.0489780176</v>
      </c>
      <c r="H11" s="13">
        <f>E11/$H$45</f>
        <v>605877.00696758553</v>
      </c>
      <c r="I11" s="13">
        <f>E11/$I$45</f>
        <v>1258917.331095258</v>
      </c>
      <c r="J11" s="14">
        <f>E11/$J$45</f>
        <v>705028.02486398828</v>
      </c>
    </row>
    <row r="12" spans="1:10" s="6" customFormat="1" ht="60" customHeight="1" thickBot="1" x14ac:dyDescent="0.3">
      <c r="A12" s="7">
        <v>3</v>
      </c>
      <c r="B12" s="8" t="str">
        <f>'[1]summary 2023 (June)'!B9</f>
        <v>Bay Gelding (AUS)</v>
      </c>
      <c r="C12" s="9" t="str">
        <f>'[1]summary 2023 (June)'!C9</f>
        <v>I Am Invincible - Solar Moon ( by Pivotal )</v>
      </c>
      <c r="D12" s="10" t="str">
        <f>'[1]summary 2023 (June)'!D9</f>
        <v>YEUNG KIT MING ANGELA</v>
      </c>
      <c r="E12" s="11">
        <f>'[1]lot-3'!I16</f>
        <v>2600000</v>
      </c>
      <c r="F12" s="12">
        <f>E12/$F$45</f>
        <v>331806.17414719431</v>
      </c>
      <c r="G12" s="13">
        <f>E12/$G$45</f>
        <v>501349.78789047437</v>
      </c>
      <c r="H12" s="13">
        <f>E12/$H$45</f>
        <v>262546.70301928709</v>
      </c>
      <c r="I12" s="13">
        <f>E12/$I$45</f>
        <v>545530.84347461187</v>
      </c>
      <c r="J12" s="14">
        <f>E12/$J$45</f>
        <v>305512.14410772827</v>
      </c>
    </row>
    <row r="13" spans="1:10" s="6" customFormat="1" ht="60" customHeight="1" thickBot="1" x14ac:dyDescent="0.3">
      <c r="A13" s="7">
        <v>4</v>
      </c>
      <c r="B13" s="8" t="str">
        <f>'[1]summary 2023 (June)'!B10</f>
        <v>Bay Gelding (NZ)</v>
      </c>
      <c r="C13" s="9" t="str">
        <f>'[1]summary 2023 (June)'!C10</f>
        <v>Tavistock - Steer by the Stars ( by Pivotal )</v>
      </c>
      <c r="D13" s="10" t="str">
        <f>'[1]summary 2023 (June)'!D10</f>
        <v>LEE TZE BUN MARCES</v>
      </c>
      <c r="E13" s="11">
        <f>'[1]lot-4'!I16</f>
        <v>4600000</v>
      </c>
      <c r="F13" s="12">
        <f>E13/$F$45</f>
        <v>587041.6927219592</v>
      </c>
      <c r="G13" s="13">
        <f>E13/$G$45</f>
        <v>887003.47088314698</v>
      </c>
      <c r="H13" s="13">
        <f>E13/$H$45</f>
        <v>464505.7053418156</v>
      </c>
      <c r="I13" s="13">
        <f>E13/$I$45</f>
        <v>965169.95383969788</v>
      </c>
      <c r="J13" s="14">
        <f>E13/$J$45</f>
        <v>540521.48572905769</v>
      </c>
    </row>
    <row r="14" spans="1:10" s="6" customFormat="1" ht="60" customHeight="1" thickBot="1" x14ac:dyDescent="0.3">
      <c r="A14" s="7">
        <v>5</v>
      </c>
      <c r="B14" s="8" t="str">
        <f>'[1]summary 2023 (June)'!B11</f>
        <v>Chestnut Gelding (FR)</v>
      </c>
      <c r="C14" s="9" t="str">
        <f>'[1]summary 2023 (June)'!C11</f>
        <v>Showcasing - Sailor Moon ( by Tiger Hill )</v>
      </c>
      <c r="D14" s="10" t="str">
        <f>'[1]summary 2023 (June)'!D11</f>
        <v>YEUNG KIT YI KATHERINE</v>
      </c>
      <c r="E14" s="11">
        <f>'[1]lot-5'!I16</f>
        <v>4200000</v>
      </c>
      <c r="F14" s="12">
        <f>E14/$F$45</f>
        <v>535994.58900700626</v>
      </c>
      <c r="G14" s="13">
        <f>E14/$G$45</f>
        <v>809872.73428461247</v>
      </c>
      <c r="H14" s="13">
        <f>E14/$H$45</f>
        <v>424113.90487730986</v>
      </c>
      <c r="I14" s="13">
        <f>E14/$I$45</f>
        <v>881242.13176668063</v>
      </c>
      <c r="J14" s="14">
        <f>E14/$J$45</f>
        <v>493519.61740479182</v>
      </c>
    </row>
    <row r="15" spans="1:10" s="6" customFormat="1" ht="60" customHeight="1" thickBot="1" x14ac:dyDescent="0.3">
      <c r="A15" s="7">
        <v>6</v>
      </c>
      <c r="B15" s="47" t="str">
        <f>'[1]summary 2023 (June)'!B12</f>
        <v>Withdrawn</v>
      </c>
      <c r="C15" s="48"/>
      <c r="D15" s="48"/>
      <c r="E15" s="48"/>
      <c r="F15" s="48"/>
      <c r="G15" s="48"/>
      <c r="H15" s="48"/>
      <c r="I15" s="48"/>
      <c r="J15" s="49"/>
    </row>
    <row r="16" spans="1:10" s="6" customFormat="1" ht="60" customHeight="1" thickBot="1" x14ac:dyDescent="0.3">
      <c r="A16" s="7">
        <v>7</v>
      </c>
      <c r="B16" s="8" t="str">
        <f>'[1]summary 2023 (June)'!B13</f>
        <v>Bay Gelding (GB)</v>
      </c>
      <c r="C16" s="9" t="str">
        <f>'[1]summary 2023 (June)'!C13</f>
        <v>Invincible Spirit - Moorside ( by Champs Elysees )</v>
      </c>
      <c r="D16" s="10" t="str">
        <f>'[1]summary 2023 (June)'!D13</f>
        <v>CHEUNG KWOK WA</v>
      </c>
      <c r="E16" s="11">
        <f>'[1]lot-7'!I16</f>
        <v>5800000</v>
      </c>
      <c r="F16" s="12">
        <f t="shared" ref="F16:F27" si="0">E16/$F$45</f>
        <v>740183.00386681815</v>
      </c>
      <c r="G16" s="13">
        <f t="shared" ref="G16:G27" si="1">E16/$G$45</f>
        <v>1118395.6806787504</v>
      </c>
      <c r="H16" s="13">
        <f t="shared" ref="H16:H27" si="2">E16/$H$45</f>
        <v>585681.10673533275</v>
      </c>
      <c r="I16" s="13">
        <f t="shared" ref="I16:I27" si="3">E16/$I$45</f>
        <v>1216953.4200587494</v>
      </c>
      <c r="J16" s="14">
        <f t="shared" ref="J16:J27" si="4">E16/$J$45</f>
        <v>681527.09070185537</v>
      </c>
    </row>
    <row r="17" spans="1:10" s="6" customFormat="1" ht="60" customHeight="1" thickBot="1" x14ac:dyDescent="0.3">
      <c r="A17" s="7">
        <v>8</v>
      </c>
      <c r="B17" s="8" t="str">
        <f>'[1]summary 2023 (June)'!B14</f>
        <v>Bay Gelding (AUS)</v>
      </c>
      <c r="C17" s="9" t="str">
        <f>'[1]summary 2023 (June)'!C14</f>
        <v>Pierro - Mischief Night ( by Shamardal )</v>
      </c>
      <c r="D17" s="10" t="str">
        <f>'[1]summary 2023 (June)'!D14</f>
        <v>LUCKY ASSOCIATES SYNDICATE</v>
      </c>
      <c r="E17" s="11">
        <f>'[1]lot-8'!I16</f>
        <v>4400000</v>
      </c>
      <c r="F17" s="12">
        <f t="shared" si="0"/>
        <v>561518.14086448273</v>
      </c>
      <c r="G17" s="13">
        <f t="shared" si="1"/>
        <v>848438.10258387972</v>
      </c>
      <c r="H17" s="13">
        <f t="shared" si="2"/>
        <v>444309.80510956276</v>
      </c>
      <c r="I17" s="13">
        <f t="shared" si="3"/>
        <v>923206.04280318925</v>
      </c>
      <c r="J17" s="14">
        <f t="shared" si="4"/>
        <v>517020.55156692473</v>
      </c>
    </row>
    <row r="18" spans="1:10" s="6" customFormat="1" ht="60" customHeight="1" thickBot="1" x14ac:dyDescent="0.3">
      <c r="A18" s="7">
        <v>9</v>
      </c>
      <c r="B18" s="8" t="str">
        <f>'[1]summary 2023 (June)'!B15</f>
        <v>Bay Gelding (NZ)</v>
      </c>
      <c r="C18" s="9" t="str">
        <f>'[1]summary 2023 (June)'!C15</f>
        <v>Savabeel - Lovetessa ( by O'Reilly )</v>
      </c>
      <c r="D18" s="10" t="str">
        <f>'[1]summary 2023 (June)'!D15</f>
        <v>LEE TZE BUN MARCES</v>
      </c>
      <c r="E18" s="11">
        <f>'[1]lot-9'!I16</f>
        <v>4400000</v>
      </c>
      <c r="F18" s="12">
        <f t="shared" si="0"/>
        <v>561518.14086448273</v>
      </c>
      <c r="G18" s="13">
        <f t="shared" si="1"/>
        <v>848438.10258387972</v>
      </c>
      <c r="H18" s="13">
        <f t="shared" si="2"/>
        <v>444309.80510956276</v>
      </c>
      <c r="I18" s="13">
        <f t="shared" si="3"/>
        <v>923206.04280318925</v>
      </c>
      <c r="J18" s="14">
        <f t="shared" si="4"/>
        <v>517020.55156692473</v>
      </c>
    </row>
    <row r="19" spans="1:10" s="6" customFormat="1" ht="60" customHeight="1" thickBot="1" x14ac:dyDescent="0.3">
      <c r="A19" s="7">
        <v>10</v>
      </c>
      <c r="B19" s="8" t="str">
        <f>'[1]summary 2023 (June)'!B16</f>
        <v>Bay Gelding (IRE)</v>
      </c>
      <c r="C19" s="9" t="str">
        <f>'[1]summary 2023 (June)'!C16</f>
        <v>No Nay Never - Laganore ( by Fastnet Rock )</v>
      </c>
      <c r="D19" s="10" t="str">
        <f>'[1]summary 2023 (June)'!D16</f>
        <v>LAU PAK FAI PETER</v>
      </c>
      <c r="E19" s="11">
        <f>'[1]lot-10'!I16</f>
        <v>8400000</v>
      </c>
      <c r="F19" s="12">
        <f t="shared" si="0"/>
        <v>1071989.1780140125</v>
      </c>
      <c r="G19" s="13">
        <f t="shared" si="1"/>
        <v>1619745.4685692249</v>
      </c>
      <c r="H19" s="13">
        <f t="shared" si="2"/>
        <v>848227.80975461972</v>
      </c>
      <c r="I19" s="13">
        <f t="shared" si="3"/>
        <v>1762484.2635333613</v>
      </c>
      <c r="J19" s="14">
        <f t="shared" si="4"/>
        <v>987039.23480958364</v>
      </c>
    </row>
    <row r="20" spans="1:10" s="6" customFormat="1" ht="60" customHeight="1" thickBot="1" x14ac:dyDescent="0.3">
      <c r="A20" s="7">
        <v>11</v>
      </c>
      <c r="B20" s="8" t="str">
        <f>'[1]summary 2023 (June)'!B17</f>
        <v>Brown Gelding (AUS)</v>
      </c>
      <c r="C20" s="9" t="str">
        <f>'[1]summary 2023 (June)'!C17</f>
        <v>Written Tycoon - Lady Gracious ( by Redoute's Choice )</v>
      </c>
      <c r="D20" s="10" t="str">
        <f>'[1]summary 2023 (June)'!D17</f>
        <v>YEUNG KIT MING ANGELA</v>
      </c>
      <c r="E20" s="11">
        <f>'[1]lot-11'!I16</f>
        <v>5600000</v>
      </c>
      <c r="F20" s="12">
        <f t="shared" si="0"/>
        <v>714659.45200934168</v>
      </c>
      <c r="G20" s="13">
        <f t="shared" si="1"/>
        <v>1079830.3123794831</v>
      </c>
      <c r="H20" s="13">
        <f t="shared" si="2"/>
        <v>565485.20650307985</v>
      </c>
      <c r="I20" s="13">
        <f t="shared" si="3"/>
        <v>1174989.5090222408</v>
      </c>
      <c r="J20" s="14">
        <f t="shared" si="4"/>
        <v>658026.15653972235</v>
      </c>
    </row>
    <row r="21" spans="1:10" s="6" customFormat="1" ht="60" customHeight="1" thickBot="1" x14ac:dyDescent="0.3">
      <c r="A21" s="7">
        <v>12</v>
      </c>
      <c r="B21" s="8" t="str">
        <f>'[1]summary 2023 (June)'!B18</f>
        <v>Bay Gelding (GB)</v>
      </c>
      <c r="C21" s="9" t="str">
        <f>'[1]summary 2023 (June)'!C18</f>
        <v>Kingman - Hunaina ( by Tamayuz )</v>
      </c>
      <c r="D21" s="10" t="str">
        <f>'[1]summary 2023 (June)'!D18</f>
        <v>PONG YUEN MAN</v>
      </c>
      <c r="E21" s="11">
        <f>'[1]lot-12'!I16</f>
        <v>2800000</v>
      </c>
      <c r="F21" s="12">
        <f t="shared" si="0"/>
        <v>357329.72600467084</v>
      </c>
      <c r="G21" s="13">
        <f t="shared" si="1"/>
        <v>539915.15618974157</v>
      </c>
      <c r="H21" s="13">
        <f t="shared" si="2"/>
        <v>282742.60325153993</v>
      </c>
      <c r="I21" s="13">
        <f t="shared" si="3"/>
        <v>587494.75451112038</v>
      </c>
      <c r="J21" s="14">
        <f t="shared" si="4"/>
        <v>329013.07826986117</v>
      </c>
    </row>
    <row r="22" spans="1:10" s="6" customFormat="1" ht="60" customHeight="1" thickBot="1" x14ac:dyDescent="0.3">
      <c r="A22" s="7">
        <v>13</v>
      </c>
      <c r="B22" s="15" t="str">
        <f>'[1]summary 2023 (June)'!B19</f>
        <v>Chestnut Gelding (AUS)</v>
      </c>
      <c r="C22" s="16" t="str">
        <f>'[1]summary 2023 (June)'!C19</f>
        <v>Zoustar - Fortune of War ( by General Nediym )</v>
      </c>
      <c r="D22" s="10" t="str">
        <f>'[1]summary 2023 (June)'!D19</f>
        <v>YEUNG KIT MING ANGELA</v>
      </c>
      <c r="E22" s="17">
        <f>'[1]lot-13'!I16</f>
        <v>8600000</v>
      </c>
      <c r="F22" s="12">
        <f t="shared" si="0"/>
        <v>1097512.7298714889</v>
      </c>
      <c r="G22" s="13">
        <f t="shared" si="1"/>
        <v>1658310.8368684922</v>
      </c>
      <c r="H22" s="13">
        <f t="shared" si="2"/>
        <v>868423.70998687262</v>
      </c>
      <c r="I22" s="13">
        <f t="shared" si="3"/>
        <v>1804448.1745698699</v>
      </c>
      <c r="J22" s="14">
        <f t="shared" si="4"/>
        <v>1010540.1689717165</v>
      </c>
    </row>
    <row r="23" spans="1:10" s="6" customFormat="1" ht="60" customHeight="1" thickBot="1" x14ac:dyDescent="0.3">
      <c r="A23" s="7">
        <v>14</v>
      </c>
      <c r="B23" s="47" t="str">
        <f>'[1]summary 2023 (June)'!B20</f>
        <v>Withdrawn</v>
      </c>
      <c r="C23" s="48"/>
      <c r="D23" s="48"/>
      <c r="E23" s="48"/>
      <c r="F23" s="48"/>
      <c r="G23" s="48"/>
      <c r="H23" s="48"/>
      <c r="I23" s="48"/>
      <c r="J23" s="49"/>
    </row>
    <row r="24" spans="1:10" s="6" customFormat="1" ht="60" customHeight="1" thickBot="1" x14ac:dyDescent="0.3">
      <c r="A24" s="18">
        <v>15</v>
      </c>
      <c r="B24" s="19" t="str">
        <f>'[1]summary 2023 (June)'!B21</f>
        <v>Brown Gelding (GB)</v>
      </c>
      <c r="C24" s="16" t="str">
        <f>'[1]summary 2023 (June)'!C21</f>
        <v>Oasis Dream - Brom Felinity ( by Encosta de Lago )</v>
      </c>
      <c r="D24" s="10" t="str">
        <f>'[1]summary 2023 (June)'!D21</f>
        <v>LEUNG SHEK ON</v>
      </c>
      <c r="E24" s="17">
        <f>'[1]lot-15'!I16</f>
        <v>3800000</v>
      </c>
      <c r="F24" s="12">
        <f t="shared" si="0"/>
        <v>484947.48529205326</v>
      </c>
      <c r="G24" s="13">
        <f t="shared" si="1"/>
        <v>732741.99768607796</v>
      </c>
      <c r="H24" s="13">
        <f t="shared" si="2"/>
        <v>383722.10441280418</v>
      </c>
      <c r="I24" s="13">
        <f t="shared" si="3"/>
        <v>797314.3096936635</v>
      </c>
      <c r="J24" s="14">
        <f t="shared" si="4"/>
        <v>446517.74908052589</v>
      </c>
    </row>
    <row r="25" spans="1:10" s="6" customFormat="1" ht="60" customHeight="1" thickBot="1" x14ac:dyDescent="0.3">
      <c r="A25" s="7">
        <v>16</v>
      </c>
      <c r="B25" s="19" t="str">
        <f>'[1]summary 2023 (June)'!B22</f>
        <v>Brown Gelding (NZ)</v>
      </c>
      <c r="C25" s="16" t="str">
        <f>'[1]summary 2023 (June)'!C22</f>
        <v>Per Incanto - Amanjena ( by Smart Missile )</v>
      </c>
      <c r="D25" s="10" t="str">
        <f>'[1]summary 2023 (June)'!D22</f>
        <v>CHEUNG KUN TONG</v>
      </c>
      <c r="E25" s="17">
        <f>'[1]lot-16'!I16</f>
        <v>3200000</v>
      </c>
      <c r="F25" s="12">
        <f t="shared" si="0"/>
        <v>408376.82971962378</v>
      </c>
      <c r="G25" s="13">
        <f t="shared" si="1"/>
        <v>617045.89278827619</v>
      </c>
      <c r="H25" s="13">
        <f t="shared" si="2"/>
        <v>323134.40371604561</v>
      </c>
      <c r="I25" s="13">
        <f t="shared" si="3"/>
        <v>671422.57658413763</v>
      </c>
      <c r="J25" s="14">
        <f t="shared" si="4"/>
        <v>376014.9465941271</v>
      </c>
    </row>
    <row r="26" spans="1:10" s="6" customFormat="1" ht="60" customHeight="1" thickBot="1" x14ac:dyDescent="0.3">
      <c r="A26" s="7">
        <v>17</v>
      </c>
      <c r="B26" s="15" t="str">
        <f>'[1]summary 2023 (June)'!B23</f>
        <v>Bay Gelding (AUS)</v>
      </c>
      <c r="C26" s="16" t="str">
        <f>'[1]summary 2023 (June)'!C23</f>
        <v>Spirit of Boom - Abscond ( by Galileo )</v>
      </c>
      <c r="D26" s="10" t="str">
        <f>'[1]summary 2023 (June)'!D23</f>
        <v>HAPPY AT WORK SYNDICATE</v>
      </c>
      <c r="E26" s="17">
        <f>'[1]lot-17'!I16</f>
        <v>3200000</v>
      </c>
      <c r="F26" s="12">
        <f t="shared" si="0"/>
        <v>408376.82971962378</v>
      </c>
      <c r="G26" s="13">
        <f t="shared" si="1"/>
        <v>617045.89278827619</v>
      </c>
      <c r="H26" s="13">
        <f t="shared" si="2"/>
        <v>323134.40371604561</v>
      </c>
      <c r="I26" s="13">
        <f t="shared" si="3"/>
        <v>671422.57658413763</v>
      </c>
      <c r="J26" s="14">
        <f t="shared" si="4"/>
        <v>376014.9465941271</v>
      </c>
    </row>
    <row r="27" spans="1:10" s="6" customFormat="1" ht="60" customHeight="1" thickBot="1" x14ac:dyDescent="0.3">
      <c r="A27" s="20">
        <v>18</v>
      </c>
      <c r="B27" s="21" t="str">
        <f>'[1]summary 2023 (June)'!B24</f>
        <v>Bay Gelding (IRE)</v>
      </c>
      <c r="C27" s="22" t="str">
        <f>'[1]summary 2023 (June)'!C24</f>
        <v>Acclamation - Above The Mark ( by Street Cry )</v>
      </c>
      <c r="D27" s="23" t="s">
        <v>28</v>
      </c>
      <c r="E27" s="24">
        <f>'[1]lot-18'!I16</f>
        <v>4000000</v>
      </c>
      <c r="F27" s="25">
        <f t="shared" si="0"/>
        <v>510471.03714952973</v>
      </c>
      <c r="G27" s="26">
        <f t="shared" si="1"/>
        <v>771307.36598534521</v>
      </c>
      <c r="H27" s="26">
        <f t="shared" si="2"/>
        <v>403918.00464505702</v>
      </c>
      <c r="I27" s="26">
        <f t="shared" si="3"/>
        <v>839278.220730172</v>
      </c>
      <c r="J27" s="27">
        <f t="shared" si="4"/>
        <v>470018.68324265885</v>
      </c>
    </row>
    <row r="28" spans="1:10" s="6" customFormat="1" ht="60" customHeight="1" x14ac:dyDescent="0.25">
      <c r="A28" s="28"/>
      <c r="B28" s="29"/>
      <c r="C28" s="29"/>
      <c r="D28" s="29"/>
      <c r="E28" s="29"/>
      <c r="F28" s="29"/>
      <c r="G28" s="29"/>
      <c r="H28" s="29"/>
      <c r="I28" s="29"/>
      <c r="J28" s="29"/>
    </row>
    <row r="29" spans="1:10" ht="60" customHeight="1" x14ac:dyDescent="0.5">
      <c r="A29" s="30"/>
      <c r="C29" s="31"/>
      <c r="D29" s="32" t="s">
        <v>14</v>
      </c>
      <c r="E29" s="33">
        <f t="shared" ref="E29:J29" si="5">SUM(E10:E27)</f>
        <v>71600000</v>
      </c>
      <c r="F29" s="33">
        <f t="shared" si="5"/>
        <v>9137431.5649765823</v>
      </c>
      <c r="G29" s="33">
        <f t="shared" si="5"/>
        <v>13806401.851137679</v>
      </c>
      <c r="H29" s="33">
        <f t="shared" si="5"/>
        <v>7230132.283146522</v>
      </c>
      <c r="I29" s="33">
        <f t="shared" si="5"/>
        <v>15023080.151070081</v>
      </c>
      <c r="J29" s="33">
        <f t="shared" si="5"/>
        <v>8413334.4300435949</v>
      </c>
    </row>
    <row r="30" spans="1:10" ht="60" customHeight="1" x14ac:dyDescent="0.5">
      <c r="A30" s="30"/>
      <c r="C30" s="31"/>
      <c r="D30" s="32" t="s">
        <v>15</v>
      </c>
      <c r="E30" s="33">
        <f t="shared" ref="E30:J30" si="6">AVERAGE(E10:E27)</f>
        <v>4773333.333333333</v>
      </c>
      <c r="F30" s="33">
        <f t="shared" si="6"/>
        <v>609162.10433177219</v>
      </c>
      <c r="G30" s="33">
        <f t="shared" si="6"/>
        <v>920426.79007584532</v>
      </c>
      <c r="H30" s="33">
        <f t="shared" si="6"/>
        <v>482008.81887643482</v>
      </c>
      <c r="I30" s="33">
        <f t="shared" si="6"/>
        <v>1001538.6767380054</v>
      </c>
      <c r="J30" s="33">
        <f t="shared" si="6"/>
        <v>560888.96200290637</v>
      </c>
    </row>
    <row r="31" spans="1:10" ht="60" customHeight="1" x14ac:dyDescent="0.5">
      <c r="A31" s="30"/>
      <c r="C31" s="31"/>
      <c r="D31" s="32" t="s">
        <v>16</v>
      </c>
      <c r="E31" s="33">
        <f t="shared" ref="E31:J31" si="7">MEDIAN(E10:E27)</f>
        <v>4400000</v>
      </c>
      <c r="F31" s="33">
        <f t="shared" si="7"/>
        <v>561518.14086448273</v>
      </c>
      <c r="G31" s="33">
        <f t="shared" si="7"/>
        <v>848438.10258387972</v>
      </c>
      <c r="H31" s="33">
        <f t="shared" si="7"/>
        <v>444309.80510956276</v>
      </c>
      <c r="I31" s="33">
        <f t="shared" si="7"/>
        <v>923206.04280318925</v>
      </c>
      <c r="J31" s="33">
        <f t="shared" si="7"/>
        <v>517020.55156692473</v>
      </c>
    </row>
    <row r="32" spans="1:10" ht="60" customHeight="1" x14ac:dyDescent="0.5">
      <c r="A32" s="30"/>
      <c r="C32" s="31"/>
      <c r="D32" s="32"/>
      <c r="E32" s="33"/>
      <c r="F32" s="33"/>
      <c r="G32" s="33"/>
      <c r="H32" s="33"/>
      <c r="I32" s="33"/>
      <c r="J32" s="33"/>
    </row>
    <row r="33" spans="1:10" ht="45" hidden="1" customHeight="1" x14ac:dyDescent="0.45">
      <c r="A33" s="30"/>
      <c r="C33" s="31"/>
      <c r="D33" s="34" t="s">
        <v>17</v>
      </c>
      <c r="E33" s="35">
        <v>31700000</v>
      </c>
      <c r="F33" s="35">
        <v>4086631.4296764219</v>
      </c>
      <c r="G33" s="35">
        <v>6262099.4824384665</v>
      </c>
      <c r="H33" s="35">
        <v>3356841.8154478255</v>
      </c>
      <c r="I33" s="35">
        <v>6696098.5192539236</v>
      </c>
      <c r="J33" s="35">
        <v>3749526.8735806206</v>
      </c>
    </row>
    <row r="34" spans="1:10" ht="45" hidden="1" customHeight="1" x14ac:dyDescent="0.45">
      <c r="A34" s="30"/>
      <c r="C34" s="31"/>
      <c r="D34" s="34" t="s">
        <v>18</v>
      </c>
      <c r="E34" s="35">
        <v>2881818.1818181816</v>
      </c>
      <c r="F34" s="35">
        <v>371511.94815240201</v>
      </c>
      <c r="G34" s="35">
        <v>569281.77113076963</v>
      </c>
      <c r="H34" s="35">
        <v>305167.43776798411</v>
      </c>
      <c r="I34" s="35">
        <v>608736.22902308393</v>
      </c>
      <c r="J34" s="35">
        <v>340866.07941642008</v>
      </c>
    </row>
    <row r="35" spans="1:10" ht="45" hidden="1" customHeight="1" x14ac:dyDescent="0.45">
      <c r="D35" s="34" t="s">
        <v>19</v>
      </c>
      <c r="E35" s="35">
        <v>2500000</v>
      </c>
      <c r="F35" s="35">
        <v>322289.54492716258</v>
      </c>
      <c r="G35" s="35">
        <v>493856.42605981592</v>
      </c>
      <c r="H35" s="35">
        <v>264735.1589469894</v>
      </c>
      <c r="I35" s="35">
        <v>528083.47943642933</v>
      </c>
      <c r="J35" s="35">
        <v>295704.01211203635</v>
      </c>
    </row>
    <row r="36" spans="1:10" ht="45" hidden="1" customHeight="1" x14ac:dyDescent="0.45">
      <c r="D36" s="36"/>
      <c r="E36" s="35"/>
      <c r="F36" s="35"/>
      <c r="G36" s="35"/>
      <c r="H36" s="35"/>
      <c r="I36" s="35"/>
      <c r="J36" s="35"/>
    </row>
    <row r="37" spans="1:10" ht="45" hidden="1" customHeight="1" x14ac:dyDescent="0.45">
      <c r="A37" s="30"/>
      <c r="C37" s="31"/>
      <c r="D37" s="37" t="s">
        <v>20</v>
      </c>
      <c r="E37" s="38">
        <v>55600000</v>
      </c>
      <c r="F37" s="39">
        <v>7173915.8484187704</v>
      </c>
      <c r="G37" s="39">
        <v>10357868.067586953</v>
      </c>
      <c r="H37" s="39">
        <v>5757064.3113784846</v>
      </c>
      <c r="I37" s="39">
        <v>11013826.710510679</v>
      </c>
      <c r="J37" s="40">
        <v>6380390.6267930502</v>
      </c>
    </row>
    <row r="38" spans="1:10" ht="45" hidden="1" customHeight="1" x14ac:dyDescent="0.45">
      <c r="A38" s="41"/>
      <c r="B38" s="41"/>
      <c r="C38" s="41"/>
      <c r="D38" s="37" t="s">
        <v>21</v>
      </c>
      <c r="E38" s="38">
        <v>4633333.333333333</v>
      </c>
      <c r="F38" s="39">
        <v>597826.3207015642</v>
      </c>
      <c r="G38" s="39">
        <v>863155.67229891277</v>
      </c>
      <c r="H38" s="39">
        <v>479755.35928154038</v>
      </c>
      <c r="I38" s="39">
        <v>917818.89254255651</v>
      </c>
      <c r="J38" s="40">
        <v>531699.21889942081</v>
      </c>
    </row>
    <row r="39" spans="1:10" ht="45" hidden="1" customHeight="1" x14ac:dyDescent="0.45">
      <c r="A39" s="30"/>
      <c r="C39" s="31"/>
      <c r="D39" s="37" t="s">
        <v>22</v>
      </c>
      <c r="E39" s="38">
        <v>4350000</v>
      </c>
      <c r="F39" s="39">
        <v>561268.5960543463</v>
      </c>
      <c r="G39" s="39">
        <v>810372.77147487854</v>
      </c>
      <c r="H39" s="39">
        <v>450417.80133986351</v>
      </c>
      <c r="I39" s="39">
        <v>861693.27681153687</v>
      </c>
      <c r="J39" s="40">
        <v>499185.23788758577</v>
      </c>
    </row>
    <row r="40" spans="1:10" ht="45" hidden="1" customHeight="1" x14ac:dyDescent="0.45">
      <c r="A40" s="30"/>
      <c r="C40" s="31"/>
      <c r="D40" s="37"/>
      <c r="E40" s="38"/>
      <c r="F40" s="39"/>
      <c r="G40" s="39"/>
      <c r="H40" s="39"/>
      <c r="I40" s="39"/>
      <c r="J40" s="40"/>
    </row>
    <row r="41" spans="1:10" ht="45" customHeight="1" x14ac:dyDescent="0.45">
      <c r="A41" s="30"/>
      <c r="C41" s="31"/>
      <c r="D41" s="42" t="s">
        <v>23</v>
      </c>
      <c r="E41" s="43">
        <v>71000000</v>
      </c>
      <c r="F41" s="43">
        <v>9045507.8224532437</v>
      </c>
      <c r="G41" s="43">
        <v>13270035.885167466</v>
      </c>
      <c r="H41" s="43">
        <v>7578345.145589618</v>
      </c>
      <c r="I41" s="43">
        <v>14697358.61555022</v>
      </c>
      <c r="J41" s="43">
        <v>8943980.4492145665</v>
      </c>
    </row>
    <row r="42" spans="1:10" ht="45" customHeight="1" x14ac:dyDescent="0.45">
      <c r="A42" s="30"/>
      <c r="C42" s="31"/>
      <c r="D42" s="42" t="s">
        <v>24</v>
      </c>
      <c r="E42" s="43">
        <v>4176470.588235294</v>
      </c>
      <c r="F42" s="43">
        <v>532088.6954384261</v>
      </c>
      <c r="G42" s="43">
        <v>780590.34618632158</v>
      </c>
      <c r="H42" s="43">
        <v>445785.00856409519</v>
      </c>
      <c r="I42" s="43">
        <v>864550.50679707178</v>
      </c>
      <c r="J42" s="43">
        <v>526116.49701262161</v>
      </c>
    </row>
    <row r="43" spans="1:10" ht="45" customHeight="1" x14ac:dyDescent="0.45">
      <c r="A43" s="30"/>
      <c r="C43" s="31"/>
      <c r="D43" s="42" t="s">
        <v>25</v>
      </c>
      <c r="E43" s="43">
        <v>3600000</v>
      </c>
      <c r="F43" s="43">
        <v>458645.4670539673</v>
      </c>
      <c r="G43" s="43">
        <v>672846.8899521532</v>
      </c>
      <c r="H43" s="43">
        <v>384254.12005806505</v>
      </c>
      <c r="I43" s="43">
        <v>745218.18332367309</v>
      </c>
      <c r="J43" s="43">
        <v>453497.60024186538</v>
      </c>
    </row>
    <row r="44" spans="1:10" ht="45" customHeight="1" x14ac:dyDescent="0.45">
      <c r="A44" s="30"/>
      <c r="C44" s="31"/>
      <c r="D44" s="37"/>
      <c r="E44" s="38"/>
      <c r="F44" s="39"/>
      <c r="G44" s="39"/>
      <c r="H44" s="39"/>
      <c r="I44" s="39"/>
      <c r="J44" s="40"/>
    </row>
    <row r="45" spans="1:10" ht="60" customHeight="1" x14ac:dyDescent="0.45">
      <c r="A45" s="50" t="s">
        <v>26</v>
      </c>
      <c r="B45" s="50"/>
      <c r="C45" s="50"/>
      <c r="D45" s="44" t="s">
        <v>27</v>
      </c>
      <c r="E45" s="45">
        <v>1</v>
      </c>
      <c r="F45" s="45">
        <v>7.8358999999999996</v>
      </c>
      <c r="G45" s="45">
        <v>5.1859999999999999</v>
      </c>
      <c r="H45" s="45">
        <v>9.9030000000000005</v>
      </c>
      <c r="I45" s="45">
        <v>4.766</v>
      </c>
      <c r="J45" s="45">
        <v>8.5103000000000009</v>
      </c>
    </row>
    <row r="47" spans="1:10" x14ac:dyDescent="0.2">
      <c r="E47" s="46"/>
    </row>
  </sheetData>
  <mergeCells count="8">
    <mergeCell ref="B23:J23"/>
    <mergeCell ref="A45:C45"/>
    <mergeCell ref="A2:J2"/>
    <mergeCell ref="A3:J3"/>
    <mergeCell ref="A4:J4"/>
    <mergeCell ref="A5:J5"/>
    <mergeCell ref="B10:J10"/>
    <mergeCell ref="B15:J15"/>
  </mergeCells>
  <printOptions horizontalCentered="1"/>
  <pageMargins left="0.5" right="0.5" top="0" bottom="0" header="0" footer="0"/>
  <pageSetup paperSize="9" scale="27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85725</xdr:colOff>
                <xdr:row>1</xdr:row>
                <xdr:rowOff>9525</xdr:rowOff>
              </from>
              <to>
                <xdr:col>2</xdr:col>
                <xdr:colOff>323850</xdr:colOff>
                <xdr:row>8</xdr:row>
                <xdr:rowOff>28575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sales-98-chinese-NO</vt:lpstr>
      <vt:lpstr>'sales-98-chinese-NO'!Print_Area</vt:lpstr>
    </vt:vector>
  </TitlesOfParts>
  <Company>The Hong Kong Jockey Club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LAU, Y W</dc:creator>
  <cp:lastModifiedBy>Chan, Keyo S T</cp:lastModifiedBy>
  <dcterms:created xsi:type="dcterms:W3CDTF">2023-06-30T12:13:08Z</dcterms:created>
  <dcterms:modified xsi:type="dcterms:W3CDTF">2023-07-04T02:37:20Z</dcterms:modified>
</cp:coreProperties>
</file>