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wlau\Desktop\"/>
    </mc:Choice>
  </mc:AlternateContent>
  <bookViews>
    <workbookView xWindow="0" yWindow="0" windowWidth="15345" windowHeight="4635"/>
  </bookViews>
  <sheets>
    <sheet name="sales-98-chinese-NO" sheetId="2" r:id="rId1"/>
  </sheets>
  <externalReferences>
    <externalReference r:id="rId2"/>
  </externalReferences>
  <definedNames>
    <definedName name="_xlnm.Print_Area" localSheetId="0">'sales-98-chinese-NO'!$A$1:$J$47</definedName>
    <definedName name="Z_6C2EB430_1F0D_4DEC_B825_27981CB5A7A3_.wvu.PrintArea" localSheetId="0" hidden="1">'sales-98-chinese-NO'!$A$1:$J$47</definedName>
    <definedName name="Z_6C2EB430_1F0D_4DEC_B825_27981CB5A7A3_.wvu.Rows" localSheetId="0" hidden="1">'sales-98-chinese-NO'!$34:$41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2" l="1"/>
  <c r="J27" i="2"/>
  <c r="I27" i="2"/>
  <c r="E27" i="2"/>
  <c r="F27" i="2" s="1"/>
  <c r="C27" i="2"/>
  <c r="B27" i="2"/>
  <c r="J26" i="2"/>
  <c r="E26" i="2"/>
  <c r="G26" i="2" s="1"/>
  <c r="C26" i="2"/>
  <c r="B26" i="2"/>
  <c r="E25" i="2"/>
  <c r="J25" i="2" s="1"/>
  <c r="C25" i="2"/>
  <c r="B25" i="2"/>
  <c r="E24" i="2"/>
  <c r="J24" i="2" s="1"/>
  <c r="C24" i="2"/>
  <c r="B24" i="2"/>
  <c r="E23" i="2"/>
  <c r="F23" i="2" s="1"/>
  <c r="C23" i="2"/>
  <c r="B23" i="2"/>
  <c r="H22" i="2"/>
  <c r="G22" i="2"/>
  <c r="F22" i="2"/>
  <c r="E22" i="2"/>
  <c r="J22" i="2" s="1"/>
  <c r="C22" i="2"/>
  <c r="B22" i="2"/>
  <c r="H21" i="2"/>
  <c r="E21" i="2"/>
  <c r="I21" i="2" s="1"/>
  <c r="C21" i="2"/>
  <c r="B21" i="2"/>
  <c r="J20" i="2"/>
  <c r="I20" i="2"/>
  <c r="F20" i="2"/>
  <c r="E20" i="2"/>
  <c r="H20" i="2" s="1"/>
  <c r="C20" i="2"/>
  <c r="B20" i="2"/>
  <c r="E19" i="2"/>
  <c r="F19" i="2" s="1"/>
  <c r="C19" i="2"/>
  <c r="B19" i="2"/>
  <c r="E18" i="2"/>
  <c r="G18" i="2" s="1"/>
  <c r="C18" i="2"/>
  <c r="B18" i="2"/>
  <c r="E17" i="2"/>
  <c r="F17" i="2" s="1"/>
  <c r="C17" i="2"/>
  <c r="B17" i="2"/>
  <c r="E16" i="2"/>
  <c r="G16" i="2" s="1"/>
  <c r="C16" i="2"/>
  <c r="B16" i="2"/>
  <c r="E15" i="2"/>
  <c r="H15" i="2" s="1"/>
  <c r="C15" i="2"/>
  <c r="B15" i="2"/>
  <c r="G14" i="2"/>
  <c r="F14" i="2"/>
  <c r="E14" i="2"/>
  <c r="I14" i="2" s="1"/>
  <c r="C14" i="2"/>
  <c r="B14" i="2"/>
  <c r="E13" i="2"/>
  <c r="I13" i="2" s="1"/>
  <c r="C13" i="2"/>
  <c r="B13" i="2"/>
  <c r="E12" i="2"/>
  <c r="J12" i="2" s="1"/>
  <c r="C12" i="2"/>
  <c r="B12" i="2"/>
  <c r="B11" i="2"/>
  <c r="E10" i="2"/>
  <c r="C10" i="2"/>
  <c r="B10" i="2"/>
  <c r="G27" i="2" l="1"/>
  <c r="H27" i="2"/>
  <c r="H26" i="2"/>
  <c r="I26" i="2"/>
  <c r="G21" i="2"/>
  <c r="G20" i="2"/>
  <c r="I19" i="2"/>
  <c r="H19" i="2"/>
  <c r="J19" i="2"/>
  <c r="G19" i="2"/>
  <c r="H18" i="2"/>
  <c r="J18" i="2"/>
  <c r="I18" i="2"/>
  <c r="G13" i="2"/>
  <c r="H13" i="2"/>
  <c r="E30" i="2"/>
  <c r="H12" i="2"/>
  <c r="F12" i="2"/>
  <c r="G12" i="2"/>
  <c r="I12" i="2"/>
  <c r="I10" i="2"/>
  <c r="J10" i="2"/>
  <c r="H10" i="2"/>
  <c r="F15" i="2"/>
  <c r="G15" i="2"/>
  <c r="F24" i="2"/>
  <c r="J21" i="2"/>
  <c r="I22" i="2"/>
  <c r="H23" i="2"/>
  <c r="G24" i="2"/>
  <c r="F25" i="2"/>
  <c r="F10" i="2"/>
  <c r="J14" i="2"/>
  <c r="I15" i="2"/>
  <c r="H16" i="2"/>
  <c r="G17" i="2"/>
  <c r="F18" i="2"/>
  <c r="I23" i="2"/>
  <c r="H24" i="2"/>
  <c r="G25" i="2"/>
  <c r="F26" i="2"/>
  <c r="G10" i="2"/>
  <c r="J15" i="2"/>
  <c r="I16" i="2"/>
  <c r="H17" i="2"/>
  <c r="J23" i="2"/>
  <c r="I24" i="2"/>
  <c r="H25" i="2"/>
  <c r="J16" i="2"/>
  <c r="I17" i="2"/>
  <c r="I25" i="2"/>
  <c r="F13" i="2"/>
  <c r="J17" i="2"/>
  <c r="F21" i="2"/>
  <c r="E32" i="2"/>
  <c r="G23" i="2"/>
  <c r="J13" i="2"/>
  <c r="E31" i="2"/>
  <c r="H14" i="2"/>
  <c r="F16" i="2"/>
  <c r="J30" i="2" l="1"/>
  <c r="J31" i="2"/>
  <c r="J32" i="2"/>
  <c r="I32" i="2"/>
  <c r="I31" i="2"/>
  <c r="H31" i="2"/>
  <c r="I30" i="2"/>
  <c r="G31" i="2"/>
  <c r="G32" i="2"/>
  <c r="G30" i="2"/>
  <c r="H32" i="2"/>
  <c r="F31" i="2"/>
  <c r="F32" i="2"/>
  <c r="F30" i="2"/>
  <c r="H30" i="2"/>
  <c r="D25" i="2" l="1"/>
  <c r="D21" i="2"/>
  <c r="D20" i="2"/>
  <c r="D19" i="2"/>
  <c r="D16" i="2"/>
  <c r="D12" i="2"/>
  <c r="D27" i="2" l="1"/>
  <c r="D26" i="2"/>
  <c r="D24" i="2"/>
  <c r="D23" i="2"/>
  <c r="D22" i="2"/>
  <c r="D18" i="2" l="1"/>
  <c r="D17" i="2"/>
  <c r="D15" i="2"/>
  <c r="D14" i="2"/>
  <c r="D13" i="2"/>
  <c r="D10" i="2"/>
</calcChain>
</file>

<file path=xl/sharedStrings.xml><?xml version="1.0" encoding="utf-8"?>
<sst xmlns="http://schemas.openxmlformats.org/spreadsheetml/2006/main" count="28" uniqueCount="28">
  <si>
    <t>二零二二年 香港國際馬匹拍賣會</t>
  </si>
  <si>
    <t>THE HONG KONG INTERNATIONAL SALE 2022</t>
  </si>
  <si>
    <t>ON SATURDAY, 9 JULY 2022, AT PARADE RING, SHA TIN RACECOURSE</t>
  </si>
  <si>
    <t>AUCTIONEER: CLINT DONOVAN</t>
  </si>
  <si>
    <t>LOT</t>
  </si>
  <si>
    <t>COLOUR / SEX (Country Foaled)</t>
    <phoneticPr fontId="0" type="noConversion"/>
  </si>
  <si>
    <t xml:space="preserve"> SIRE / DAM (Sire of Dam)</t>
    <phoneticPr fontId="0" type="noConversion"/>
  </si>
  <si>
    <t>PURCHASER</t>
  </si>
  <si>
    <t>HKD</t>
  </si>
  <si>
    <t>USD</t>
  </si>
  <si>
    <t>AUD</t>
  </si>
  <si>
    <t>GBP</t>
  </si>
  <si>
    <t>NZD</t>
  </si>
  <si>
    <t>EUR</t>
    <phoneticPr fontId="0" type="noConversion"/>
  </si>
  <si>
    <t>2022 HKIS TOTAL (17 lots):</t>
  </si>
  <si>
    <t>2022 HKIS AVERAGE (17 lots):</t>
  </si>
  <si>
    <t>2022 HKIS MEDIAN (17 lots):</t>
  </si>
  <si>
    <t>2020(May) TOTAL(11 lots):</t>
  </si>
  <si>
    <t>2020(May) AVERAGE(11 lots):</t>
  </si>
  <si>
    <t>2020(May) MEDIAN(11 lots):</t>
  </si>
  <si>
    <t>2020(Jul) Part I TOTAL(12 lots):</t>
  </si>
  <si>
    <t>2020(Jul) Part I AVERAGE(12 lots):</t>
  </si>
  <si>
    <t>2020(Jul) Part I MEDIAN(12 lots):</t>
  </si>
  <si>
    <t>2021 HKIS TOTAL (16 lots):</t>
  </si>
  <si>
    <t>2021 HKIS AVERAGE (16 lots):</t>
  </si>
  <si>
    <t>2021 HKIS MEDIAN (16 lots):</t>
  </si>
  <si>
    <t>Date : 9 Jul 2022</t>
  </si>
  <si>
    <t>Exchange Rate : =HK$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</si>
</sst>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0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30"/>
      <name val="新細明體"/>
      <family val="1"/>
      <charset val="136"/>
    </font>
    <font>
      <b/>
      <u/>
      <sz val="30"/>
      <name val="Times New Roman"/>
      <family val="1"/>
    </font>
    <font>
      <b/>
      <u/>
      <sz val="24"/>
      <name val="Times New Roman"/>
      <family val="1"/>
    </font>
    <font>
      <b/>
      <i/>
      <u/>
      <sz val="24"/>
      <name val="Times New Roman"/>
      <family val="1"/>
    </font>
    <font>
      <sz val="18"/>
      <name val="Times New Roman"/>
      <family val="1"/>
    </font>
    <font>
      <b/>
      <sz val="28"/>
      <name val="Times New Roman"/>
      <family val="1"/>
    </font>
    <font>
      <b/>
      <sz val="25"/>
      <name val="Times New Roman"/>
      <family val="1"/>
    </font>
    <font>
      <b/>
      <sz val="26"/>
      <name val="Times New Roman"/>
      <family val="1"/>
    </font>
    <font>
      <b/>
      <i/>
      <sz val="26"/>
      <name val="Times New Roman"/>
      <family val="1"/>
    </font>
    <font>
      <sz val="26"/>
      <name val="Times New Roman"/>
      <family val="1"/>
    </font>
    <font>
      <i/>
      <sz val="10"/>
      <name val="Times New Roman"/>
      <family val="1"/>
    </font>
    <font>
      <b/>
      <i/>
      <sz val="30"/>
      <name val="Times New Roman"/>
      <family val="1"/>
    </font>
    <font>
      <b/>
      <sz val="30"/>
      <name val="Times New Roman"/>
      <family val="1"/>
    </font>
    <font>
      <i/>
      <sz val="24"/>
      <name val="Times New Roman"/>
      <family val="1"/>
    </font>
    <font>
      <sz val="20"/>
      <name val="Times New Roman"/>
      <family val="1"/>
    </font>
    <font>
      <sz val="24"/>
      <name val="Times New Roman"/>
      <family val="1"/>
    </font>
    <font>
      <i/>
      <sz val="26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1" applyFont="1" applyFill="1"/>
    <xf numFmtId="0" fontId="3" fillId="0" borderId="0" xfId="1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6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vertical="center"/>
    </xf>
    <xf numFmtId="0" fontId="8" fillId="2" borderId="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left" vertical="center"/>
    </xf>
    <xf numFmtId="0" fontId="9" fillId="2" borderId="2" xfId="1" applyFont="1" applyFill="1" applyBorder="1" applyAlignment="1">
      <alignment vertical="center"/>
    </xf>
    <xf numFmtId="0" fontId="10" fillId="2" borderId="2" xfId="1" applyFont="1" applyFill="1" applyBorder="1" applyAlignment="1">
      <alignment vertical="center"/>
    </xf>
    <xf numFmtId="3" fontId="11" fillId="2" borderId="3" xfId="1" applyNumberFormat="1" applyFont="1" applyFill="1" applyBorder="1" applyAlignment="1">
      <alignment vertical="center"/>
    </xf>
    <xf numFmtId="3" fontId="12" fillId="2" borderId="4" xfId="1" applyNumberFormat="1" applyFont="1" applyFill="1" applyBorder="1" applyAlignment="1">
      <alignment vertical="center"/>
    </xf>
    <xf numFmtId="3" fontId="12" fillId="2" borderId="2" xfId="1" applyNumberFormat="1" applyFont="1" applyFill="1" applyBorder="1" applyAlignment="1">
      <alignment vertical="center"/>
    </xf>
    <xf numFmtId="3" fontId="12" fillId="2" borderId="5" xfId="1" applyNumberFormat="1" applyFont="1" applyFill="1" applyBorder="1" applyAlignment="1">
      <alignment vertical="center"/>
    </xf>
    <xf numFmtId="0" fontId="2" fillId="0" borderId="0" xfId="1" applyFont="1" applyFill="1" applyAlignment="1">
      <alignment vertical="center"/>
    </xf>
    <xf numFmtId="0" fontId="8" fillId="2" borderId="6" xfId="1" applyFont="1" applyFill="1" applyBorder="1" applyAlignment="1">
      <alignment horizontal="center" vertical="center"/>
    </xf>
    <xf numFmtId="0" fontId="9" fillId="3" borderId="7" xfId="1" applyFont="1" applyFill="1" applyBorder="1" applyAlignment="1">
      <alignment horizontal="center" vertical="center"/>
    </xf>
    <xf numFmtId="0" fontId="9" fillId="3" borderId="8" xfId="1" applyFont="1" applyFill="1" applyBorder="1" applyAlignment="1">
      <alignment horizontal="center" vertical="center"/>
    </xf>
    <xf numFmtId="0" fontId="9" fillId="3" borderId="9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vertical="center"/>
    </xf>
    <xf numFmtId="0" fontId="9" fillId="0" borderId="2" xfId="1" applyFont="1" applyFill="1" applyBorder="1" applyAlignment="1">
      <alignment vertical="center"/>
    </xf>
    <xf numFmtId="3" fontId="11" fillId="0" borderId="3" xfId="1" applyNumberFormat="1" applyFont="1" applyFill="1" applyBorder="1" applyAlignment="1">
      <alignment vertical="center"/>
    </xf>
    <xf numFmtId="0" fontId="10" fillId="0" borderId="7" xfId="1" applyFont="1" applyFill="1" applyBorder="1" applyAlignment="1">
      <alignment vertical="center"/>
    </xf>
    <xf numFmtId="3" fontId="11" fillId="0" borderId="10" xfId="1" applyNumberFormat="1" applyFont="1" applyFill="1" applyBorder="1" applyAlignment="1">
      <alignment vertical="center"/>
    </xf>
    <xf numFmtId="0" fontId="8" fillId="2" borderId="11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left" vertical="center"/>
    </xf>
    <xf numFmtId="0" fontId="8" fillId="2" borderId="12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13" fillId="0" borderId="0" xfId="1" applyFont="1" applyFill="1"/>
    <xf numFmtId="0" fontId="13" fillId="0" borderId="0" xfId="1" applyFont="1" applyFill="1" applyAlignment="1">
      <alignment horizontal="right"/>
    </xf>
    <xf numFmtId="0" fontId="14" fillId="0" borderId="0" xfId="1" applyFont="1" applyFill="1" applyAlignment="1">
      <alignment horizontal="right"/>
    </xf>
    <xf numFmtId="3" fontId="15" fillId="0" borderId="0" xfId="1" applyNumberFormat="1" applyFont="1" applyFill="1"/>
    <xf numFmtId="0" fontId="16" fillId="0" borderId="0" xfId="1" applyFont="1" applyFill="1" applyAlignment="1">
      <alignment horizontal="right"/>
    </xf>
    <xf numFmtId="3" fontId="17" fillId="0" borderId="0" xfId="1" applyNumberFormat="1" applyFont="1" applyFill="1"/>
    <xf numFmtId="0" fontId="18" fillId="0" borderId="0" xfId="1" applyFont="1" applyFill="1"/>
    <xf numFmtId="0" fontId="16" fillId="0" borderId="0" xfId="1" quotePrefix="1" applyFont="1" applyFill="1" applyAlignment="1">
      <alignment horizontal="right"/>
    </xf>
    <xf numFmtId="3" fontId="18" fillId="0" borderId="0" xfId="1" applyNumberFormat="1" applyFont="1" applyFill="1"/>
    <xf numFmtId="3" fontId="18" fillId="0" borderId="0" xfId="1" applyNumberFormat="1" applyFont="1" applyFill="1" applyBorder="1"/>
    <xf numFmtId="164" fontId="18" fillId="0" borderId="0" xfId="2" applyNumberFormat="1" applyFont="1" applyFill="1" applyAlignment="1">
      <alignment horizontal="right"/>
    </xf>
    <xf numFmtId="0" fontId="18" fillId="0" borderId="0" xfId="1" quotePrefix="1" applyFont="1" applyFill="1" applyAlignment="1"/>
    <xf numFmtId="0" fontId="19" fillId="0" borderId="0" xfId="1" quotePrefix="1" applyFont="1" applyFill="1" applyAlignment="1">
      <alignment horizontal="right"/>
    </xf>
    <xf numFmtId="3" fontId="12" fillId="0" borderId="0" xfId="1" applyNumberFormat="1" applyFont="1" applyFill="1"/>
    <xf numFmtId="0" fontId="12" fillId="0" borderId="0" xfId="1" applyFont="1" applyFill="1" applyAlignment="1">
      <alignment horizontal="left"/>
    </xf>
    <xf numFmtId="0" fontId="19" fillId="0" borderId="0" xfId="1" applyFont="1" applyFill="1" applyAlignment="1">
      <alignment horizontal="right"/>
    </xf>
    <xf numFmtId="165" fontId="12" fillId="0" borderId="0" xfId="1" applyNumberFormat="1" applyFont="1" applyFill="1"/>
    <xf numFmtId="3" fontId="2" fillId="0" borderId="0" xfId="1" applyNumberFormat="1" applyFont="1" applyFill="1"/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</xdr:row>
          <xdr:rowOff>9525</xdr:rowOff>
        </xdr:from>
        <xdr:to>
          <xdr:col>2</xdr:col>
          <xdr:colOff>333375</xdr:colOff>
          <xdr:row>8</xdr:row>
          <xdr:rowOff>28575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KIS%202022%20(July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-To-PA"/>
      <sheetName val="sales-98-chinese-NO"/>
      <sheetName val="profit-loss-cost w.o. purchase"/>
      <sheetName val="summary 2022 (July)"/>
      <sheetName val="Color"/>
      <sheetName val="lot-1"/>
      <sheetName val="lot-2"/>
      <sheetName val="lot-3"/>
      <sheetName val="lot-4"/>
      <sheetName val="lot-5"/>
      <sheetName val="lot-6"/>
      <sheetName val="lot-7"/>
      <sheetName val="lot-8"/>
      <sheetName val="lot-9"/>
      <sheetName val="lot-10"/>
      <sheetName val="lot-11"/>
      <sheetName val="lot-12"/>
      <sheetName val="lot-13"/>
      <sheetName val="lot-14"/>
      <sheetName val="lot-15"/>
      <sheetName val="lot-16"/>
      <sheetName val="lot-17"/>
      <sheetName val="lot-18"/>
      <sheetName val="lot-19"/>
      <sheetName val="lot-20"/>
      <sheetName val="lot-21"/>
      <sheetName val="lot-22"/>
      <sheetName val="lot-23"/>
      <sheetName val="lot-24"/>
      <sheetName val="lot-25"/>
      <sheetName val="lot-26"/>
      <sheetName val="lot-27"/>
      <sheetName val="lot-28"/>
      <sheetName val="lot-29"/>
      <sheetName val="lot-30"/>
      <sheetName val="lot-31"/>
      <sheetName val="lot-32"/>
      <sheetName val="lot-33"/>
      <sheetName val="lot-34"/>
      <sheetName val="lot-35"/>
      <sheetName val="lot-36"/>
      <sheetName val="lot-37"/>
      <sheetName val="lot-38"/>
      <sheetName val="lot-39"/>
      <sheetName val="lot-40"/>
    </sheetNames>
    <sheetDataSet>
      <sheetData sheetId="0"/>
      <sheetData sheetId="1"/>
      <sheetData sheetId="2"/>
      <sheetData sheetId="3">
        <row r="7">
          <cell r="B7" t="str">
            <v>Grey Gelding (NZ)</v>
          </cell>
          <cell r="C7" t="str">
            <v>Reliable Man - Oh So Royal ( by Danzero )</v>
          </cell>
          <cell r="D7" t="str">
            <v>YEM WAI LAI WILLIAM</v>
          </cell>
        </row>
        <row r="8">
          <cell r="B8" t="str">
            <v>Withdrawn</v>
          </cell>
        </row>
        <row r="9">
          <cell r="B9" t="str">
            <v>Brown Gelding (AUS)</v>
          </cell>
          <cell r="C9" t="str">
            <v>Tavistock - Tempting Delight ( by Northern Meteor )</v>
          </cell>
          <cell r="D9" t="str">
            <v>SO WING KEUNG</v>
          </cell>
        </row>
        <row r="10">
          <cell r="B10" t="str">
            <v>Bay Gelding (AUS)</v>
          </cell>
          <cell r="C10" t="str">
            <v>Fastnet Rock - Diana's Star ( by Northern Meteor )</v>
          </cell>
          <cell r="D10" t="str">
            <v>LIU CHUN HANG PHILIP</v>
          </cell>
        </row>
        <row r="11">
          <cell r="B11" t="str">
            <v>Chestnut Gelding (FR)</v>
          </cell>
          <cell r="C11" t="str">
            <v>Almanzor - Glittering Tax ( by Artax )</v>
          </cell>
          <cell r="D11" t="str">
            <v>NG TAI WING</v>
          </cell>
        </row>
        <row r="12">
          <cell r="B12" t="str">
            <v>Bay Gelding (NZ)</v>
          </cell>
          <cell r="C12" t="str">
            <v>Savabeel - Candelabra ( by Pins )</v>
          </cell>
          <cell r="D12" t="str">
            <v>MANHATTAN BROS SYN</v>
          </cell>
        </row>
        <row r="13">
          <cell r="B13" t="str">
            <v>Bay Gelding (IRE)</v>
          </cell>
          <cell r="C13" t="str">
            <v>Starspangledbanner - Rely On Me ( by Kyllachy )</v>
          </cell>
          <cell r="D13" t="str">
            <v>YUE KWOK YIN EDMOND</v>
          </cell>
        </row>
        <row r="14">
          <cell r="B14" t="str">
            <v>Bay Colt (AUS)</v>
          </cell>
          <cell r="C14" t="str">
            <v>Exceed And Excel - Melba Avenue ( by Street Sense )</v>
          </cell>
          <cell r="D14" t="str">
            <v>CHEUNG KWOK PING</v>
          </cell>
        </row>
        <row r="15">
          <cell r="B15" t="str">
            <v>Brown Gelding (AUS)</v>
          </cell>
          <cell r="C15" t="str">
            <v>I Am Invincible - Solar Moon ( by Pivotal )</v>
          </cell>
          <cell r="D15" t="str">
            <v>LIU CHUN HANG PHILIP</v>
          </cell>
        </row>
        <row r="16">
          <cell r="B16" t="str">
            <v>Bay Gelding (IRE)</v>
          </cell>
          <cell r="C16" t="str">
            <v>Kodiac - Pearl Of The Night ( by Sea The Stars )</v>
          </cell>
          <cell r="D16" t="str">
            <v>REAL MCCOY SYNDICATE</v>
          </cell>
        </row>
        <row r="17">
          <cell r="B17" t="str">
            <v>Chestnut Gelding (AUS)</v>
          </cell>
          <cell r="C17" t="str">
            <v>Deep Field - Bousquet ( by More Than Ready (USA) )</v>
          </cell>
          <cell r="D17" t="str">
            <v>YUE YUN HING</v>
          </cell>
        </row>
        <row r="18">
          <cell r="B18" t="str">
            <v>Bay Gelding (IRE)</v>
          </cell>
          <cell r="C18" t="str">
            <v>Dandy Man - Bankeress ( by Barathea )</v>
          </cell>
          <cell r="D18" t="str">
            <v>NG YU CHIU RICKY</v>
          </cell>
        </row>
        <row r="19">
          <cell r="B19" t="str">
            <v>Chestnut Gelding (AUS)</v>
          </cell>
          <cell r="C19" t="str">
            <v>Pride Of Dubai - Roses 'n' Wine ( by Broken Vow )</v>
          </cell>
          <cell r="D19" t="str">
            <v>FENG YUEN CHEUNG LILY</v>
          </cell>
        </row>
        <row r="20">
          <cell r="B20" t="str">
            <v>Bay Gelding (IRE)</v>
          </cell>
          <cell r="C20" t="str">
            <v>Fastnet Rock (AUS) - Stellar Glow ( by Sea The Stars )</v>
          </cell>
          <cell r="D20" t="str">
            <v>YAN TING XU</v>
          </cell>
        </row>
        <row r="21">
          <cell r="B21" t="str">
            <v>Chestnut Gelding (AUS)</v>
          </cell>
          <cell r="C21" t="str">
            <v>Snitzel - Houston Benefactor ( by Encosta de Lago )</v>
          </cell>
          <cell r="D21" t="str">
            <v>YIP WING KUI</v>
          </cell>
        </row>
        <row r="22">
          <cell r="B22" t="str">
            <v>Bay Gelding (NZ)</v>
          </cell>
          <cell r="C22" t="str">
            <v>Pins - Zaburn ( by Zabeel )</v>
          </cell>
          <cell r="D22" t="str">
            <v>CHENG KEUNG FAI</v>
          </cell>
        </row>
        <row r="23">
          <cell r="B23" t="str">
            <v>Grey Gelding (IRE)</v>
          </cell>
          <cell r="C23" t="str">
            <v>Dark Angel - Layla Jamil ( by Exceed And Excel )</v>
          </cell>
          <cell r="D23" t="str">
            <v>BEAUTY TEAM SYNDICATE</v>
          </cell>
        </row>
        <row r="24">
          <cell r="B24" t="str">
            <v>Bay Gelding (NZ)</v>
          </cell>
          <cell r="C24" t="str">
            <v>Tavistock - Pondarosa Miss ( by High Chaparral )</v>
          </cell>
          <cell r="D24" t="str">
            <v>LEUNG MAN HIM VINCENT</v>
          </cell>
        </row>
        <row r="25">
          <cell r="B25" t="str">
            <v>Withdrawn</v>
          </cell>
        </row>
      </sheetData>
      <sheetData sheetId="4"/>
      <sheetData sheetId="5">
        <row r="16">
          <cell r="I16">
            <v>3600000</v>
          </cell>
        </row>
      </sheetData>
      <sheetData sheetId="6"/>
      <sheetData sheetId="7">
        <row r="16">
          <cell r="I16">
            <v>3800000</v>
          </cell>
        </row>
      </sheetData>
      <sheetData sheetId="8">
        <row r="16">
          <cell r="I16">
            <v>5000000</v>
          </cell>
        </row>
      </sheetData>
      <sheetData sheetId="9">
        <row r="16">
          <cell r="I16">
            <v>3000000</v>
          </cell>
        </row>
      </sheetData>
      <sheetData sheetId="10">
        <row r="16">
          <cell r="I16">
            <v>3000000</v>
          </cell>
        </row>
      </sheetData>
      <sheetData sheetId="11">
        <row r="16">
          <cell r="I16">
            <v>7000000</v>
          </cell>
        </row>
      </sheetData>
      <sheetData sheetId="12">
        <row r="16">
          <cell r="I16">
            <v>3800000</v>
          </cell>
        </row>
      </sheetData>
      <sheetData sheetId="13">
        <row r="16">
          <cell r="I16">
            <v>4600000</v>
          </cell>
        </row>
      </sheetData>
      <sheetData sheetId="14">
        <row r="16">
          <cell r="I16">
            <v>2800000</v>
          </cell>
        </row>
      </sheetData>
      <sheetData sheetId="15">
        <row r="16">
          <cell r="I16">
            <v>7800000</v>
          </cell>
        </row>
      </sheetData>
      <sheetData sheetId="16">
        <row r="16">
          <cell r="I16">
            <v>3000000</v>
          </cell>
        </row>
      </sheetData>
      <sheetData sheetId="17">
        <row r="16">
          <cell r="I16">
            <v>3400000</v>
          </cell>
        </row>
      </sheetData>
      <sheetData sheetId="18">
        <row r="16">
          <cell r="I16">
            <v>3600000</v>
          </cell>
        </row>
      </sheetData>
      <sheetData sheetId="19">
        <row r="16">
          <cell r="I16">
            <v>5800000</v>
          </cell>
        </row>
      </sheetData>
      <sheetData sheetId="20">
        <row r="16">
          <cell r="I16">
            <v>4800000</v>
          </cell>
        </row>
      </sheetData>
      <sheetData sheetId="21">
        <row r="16">
          <cell r="I16">
            <v>2800000</v>
          </cell>
        </row>
      </sheetData>
      <sheetData sheetId="22">
        <row r="16">
          <cell r="I16">
            <v>3200000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tabSelected="1" zoomScale="40" zoomScaleNormal="40" workbookViewId="0">
      <selection activeCell="C7" sqref="C7"/>
    </sheetView>
  </sheetViews>
  <sheetFormatPr defaultRowHeight="12.75" x14ac:dyDescent="0.2"/>
  <cols>
    <col min="1" max="1" width="13.7109375" style="1" customWidth="1"/>
    <col min="2" max="2" width="67" style="1" customWidth="1"/>
    <col min="3" max="3" width="123.140625" style="1" customWidth="1"/>
    <col min="4" max="4" width="83.7109375" style="1" customWidth="1"/>
    <col min="5" max="10" width="34.28515625" style="1" customWidth="1"/>
    <col min="11" max="11" width="9.140625" style="1"/>
    <col min="12" max="12" width="10.28515625" style="1" bestFit="1" customWidth="1"/>
    <col min="13" max="16384" width="9.140625" style="1"/>
  </cols>
  <sheetData>
    <row r="1" spans="1:10" ht="26.25" customHeight="1" x14ac:dyDescent="0.2"/>
    <row r="2" spans="1:10" ht="32.25" customHeight="1" x14ac:dyDescent="0.6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</row>
    <row r="3" spans="1:10" ht="37.5" x14ac:dyDescent="0.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</row>
    <row r="4" spans="1:10" ht="30" x14ac:dyDescent="0.4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</row>
    <row r="5" spans="1:10" ht="30" x14ac:dyDescent="0.4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</row>
    <row r="6" spans="1:10" ht="30" x14ac:dyDescent="0.4">
      <c r="A6" s="5"/>
      <c r="B6" s="5"/>
      <c r="C6" s="5"/>
      <c r="D6" s="5"/>
      <c r="E6" s="5"/>
      <c r="F6" s="5"/>
      <c r="G6" s="5"/>
      <c r="H6" s="5"/>
      <c r="I6" s="5"/>
      <c r="J6" s="5"/>
    </row>
    <row r="7" spans="1:10" ht="30" x14ac:dyDescent="0.4">
      <c r="A7" s="5"/>
      <c r="B7" s="5"/>
      <c r="C7" s="5"/>
      <c r="D7" s="5"/>
      <c r="E7" s="5"/>
      <c r="F7" s="5"/>
      <c r="G7" s="5"/>
      <c r="H7" s="5"/>
      <c r="I7" s="5"/>
      <c r="J7" s="5"/>
    </row>
    <row r="8" spans="1:10" ht="27" customHeight="1" x14ac:dyDescent="0.2"/>
    <row r="9" spans="1:10" s="7" customFormat="1" ht="60" customHeight="1" thickBot="1" x14ac:dyDescent="0.3">
      <c r="A9" s="6" t="s">
        <v>4</v>
      </c>
      <c r="B9" s="6" t="s">
        <v>5</v>
      </c>
      <c r="C9" s="6" t="s">
        <v>6</v>
      </c>
      <c r="D9" s="6" t="s">
        <v>7</v>
      </c>
      <c r="E9" s="6" t="s">
        <v>8</v>
      </c>
      <c r="F9" s="6" t="s">
        <v>9</v>
      </c>
      <c r="G9" s="6" t="s">
        <v>10</v>
      </c>
      <c r="H9" s="6" t="s">
        <v>11</v>
      </c>
      <c r="I9" s="6" t="s">
        <v>12</v>
      </c>
      <c r="J9" s="6" t="s">
        <v>13</v>
      </c>
    </row>
    <row r="10" spans="1:10" s="16" customFormat="1" ht="60" customHeight="1" thickBot="1" x14ac:dyDescent="0.3">
      <c r="A10" s="8">
        <v>1</v>
      </c>
      <c r="B10" s="9" t="str">
        <f>'[1]summary 2022 (July)'!B7</f>
        <v>Grey Gelding (NZ)</v>
      </c>
      <c r="C10" s="10" t="str">
        <f>'[1]summary 2022 (July)'!C7</f>
        <v>Reliable Man - Oh So Royal ( by Danzero )</v>
      </c>
      <c r="D10" s="11" t="str">
        <f>'[1]summary 2022 (July)'!D7</f>
        <v>YEM WAI LAI WILLIAM</v>
      </c>
      <c r="E10" s="12">
        <f>'[1]lot-1'!I16</f>
        <v>3600000</v>
      </c>
      <c r="F10" s="13">
        <f t="shared" ref="F10:F27" si="0">E10/$F$46</f>
        <v>458645.4670539673</v>
      </c>
      <c r="G10" s="14">
        <f t="shared" ref="G10:G27" si="1">E10/$G$46</f>
        <v>672846.8899521532</v>
      </c>
      <c r="H10" s="14">
        <f t="shared" ref="H10:H27" si="2">E10/$H$46</f>
        <v>384254.12005806505</v>
      </c>
      <c r="I10" s="14">
        <f t="shared" ref="I10:I27" si="3">E10/$I$46</f>
        <v>745218.18332367309</v>
      </c>
      <c r="J10" s="15">
        <f t="shared" ref="J10:J27" si="4">E10/$J$46</f>
        <v>453497.60024186538</v>
      </c>
    </row>
    <row r="11" spans="1:10" s="16" customFormat="1" ht="60" customHeight="1" thickBot="1" x14ac:dyDescent="0.3">
      <c r="A11" s="17">
        <v>2</v>
      </c>
      <c r="B11" s="18" t="str">
        <f>'[1]summary 2022 (July)'!B8</f>
        <v>Withdrawn</v>
      </c>
      <c r="C11" s="19"/>
      <c r="D11" s="19"/>
      <c r="E11" s="19"/>
      <c r="F11" s="19"/>
      <c r="G11" s="19"/>
      <c r="H11" s="19"/>
      <c r="I11" s="19"/>
      <c r="J11" s="20"/>
    </row>
    <row r="12" spans="1:10" s="16" customFormat="1" ht="60" customHeight="1" thickBot="1" x14ac:dyDescent="0.3">
      <c r="A12" s="17">
        <v>3</v>
      </c>
      <c r="B12" s="9" t="str">
        <f>'[1]summary 2022 (July)'!B9</f>
        <v>Brown Gelding (AUS)</v>
      </c>
      <c r="C12" s="10" t="str">
        <f>'[1]summary 2022 (July)'!C9</f>
        <v>Tavistock - Tempting Delight ( by Northern Meteor )</v>
      </c>
      <c r="D12" s="11" t="str">
        <f>'[1]summary 2022 (July)'!D9</f>
        <v>SO WING KEUNG</v>
      </c>
      <c r="E12" s="12">
        <f>'[1]lot-3'!I16</f>
        <v>3800000</v>
      </c>
      <c r="F12" s="13">
        <f t="shared" si="0"/>
        <v>484125.77077918773</v>
      </c>
      <c r="G12" s="14">
        <f t="shared" si="1"/>
        <v>710227.27272727282</v>
      </c>
      <c r="H12" s="14">
        <f t="shared" si="2"/>
        <v>405601.57117240201</v>
      </c>
      <c r="I12" s="14">
        <f t="shared" si="3"/>
        <v>786619.19350832165</v>
      </c>
      <c r="J12" s="15">
        <f t="shared" si="4"/>
        <v>478691.91136641346</v>
      </c>
    </row>
    <row r="13" spans="1:10" s="16" customFormat="1" ht="60" customHeight="1" thickBot="1" x14ac:dyDescent="0.3">
      <c r="A13" s="17">
        <v>4</v>
      </c>
      <c r="B13" s="9" t="str">
        <f>'[1]summary 2022 (July)'!B10</f>
        <v>Bay Gelding (AUS)</v>
      </c>
      <c r="C13" s="10" t="str">
        <f>'[1]summary 2022 (July)'!C10</f>
        <v>Fastnet Rock - Diana's Star ( by Northern Meteor )</v>
      </c>
      <c r="D13" s="11" t="str">
        <f>'[1]summary 2022 (July)'!D10</f>
        <v>LIU CHUN HANG PHILIP</v>
      </c>
      <c r="E13" s="12">
        <f>'[1]lot-4'!I16</f>
        <v>5000000</v>
      </c>
      <c r="F13" s="13">
        <f t="shared" si="0"/>
        <v>637007.59313051018</v>
      </c>
      <c r="G13" s="14">
        <f t="shared" si="1"/>
        <v>934509.56937799056</v>
      </c>
      <c r="H13" s="14">
        <f t="shared" si="2"/>
        <v>533686.27785842365</v>
      </c>
      <c r="I13" s="14">
        <f t="shared" si="3"/>
        <v>1035025.2546162127</v>
      </c>
      <c r="J13" s="15">
        <f t="shared" si="4"/>
        <v>629857.77811370196</v>
      </c>
    </row>
    <row r="14" spans="1:10" s="16" customFormat="1" ht="60" customHeight="1" thickBot="1" x14ac:dyDescent="0.3">
      <c r="A14" s="17">
        <v>5</v>
      </c>
      <c r="B14" s="9" t="str">
        <f>'[1]summary 2022 (July)'!B11</f>
        <v>Chestnut Gelding (FR)</v>
      </c>
      <c r="C14" s="10" t="str">
        <f>'[1]summary 2022 (July)'!C11</f>
        <v>Almanzor - Glittering Tax ( by Artax )</v>
      </c>
      <c r="D14" s="11" t="str">
        <f>'[1]summary 2022 (July)'!D11</f>
        <v>NG TAI WING</v>
      </c>
      <c r="E14" s="12">
        <f>'[1]lot-5'!I16</f>
        <v>3000000</v>
      </c>
      <c r="F14" s="13">
        <f t="shared" si="0"/>
        <v>382204.5558783061</v>
      </c>
      <c r="G14" s="14">
        <f t="shared" si="1"/>
        <v>560705.74162679433</v>
      </c>
      <c r="H14" s="14">
        <f t="shared" si="2"/>
        <v>320211.76671505423</v>
      </c>
      <c r="I14" s="14">
        <f t="shared" si="3"/>
        <v>621015.15276972763</v>
      </c>
      <c r="J14" s="15">
        <f t="shared" si="4"/>
        <v>377914.66686822113</v>
      </c>
    </row>
    <row r="15" spans="1:10" s="16" customFormat="1" ht="60" customHeight="1" thickBot="1" x14ac:dyDescent="0.3">
      <c r="A15" s="17">
        <v>6</v>
      </c>
      <c r="B15" s="9" t="str">
        <f>'[1]summary 2022 (July)'!B12</f>
        <v>Bay Gelding (NZ)</v>
      </c>
      <c r="C15" s="10" t="str">
        <f>'[1]summary 2022 (July)'!C12</f>
        <v>Savabeel - Candelabra ( by Pins )</v>
      </c>
      <c r="D15" s="11" t="str">
        <f>'[1]summary 2022 (July)'!D12</f>
        <v>MANHATTAN BROS SYN</v>
      </c>
      <c r="E15" s="12">
        <f>'[1]lot-6'!I16</f>
        <v>3000000</v>
      </c>
      <c r="F15" s="13">
        <f t="shared" si="0"/>
        <v>382204.5558783061</v>
      </c>
      <c r="G15" s="14">
        <f t="shared" si="1"/>
        <v>560705.74162679433</v>
      </c>
      <c r="H15" s="14">
        <f t="shared" si="2"/>
        <v>320211.76671505423</v>
      </c>
      <c r="I15" s="14">
        <f t="shared" si="3"/>
        <v>621015.15276972763</v>
      </c>
      <c r="J15" s="15">
        <f t="shared" si="4"/>
        <v>377914.66686822113</v>
      </c>
    </row>
    <row r="16" spans="1:10" s="16" customFormat="1" ht="60" customHeight="1" thickBot="1" x14ac:dyDescent="0.3">
      <c r="A16" s="17">
        <v>7</v>
      </c>
      <c r="B16" s="9" t="str">
        <f>'[1]summary 2022 (July)'!B13</f>
        <v>Bay Gelding (IRE)</v>
      </c>
      <c r="C16" s="10" t="str">
        <f>'[1]summary 2022 (July)'!C13</f>
        <v>Starspangledbanner - Rely On Me ( by Kyllachy )</v>
      </c>
      <c r="D16" s="11" t="str">
        <f>'[1]summary 2022 (July)'!D13</f>
        <v>YUE KWOK YIN EDMOND</v>
      </c>
      <c r="E16" s="12">
        <f>'[1]lot-7'!I16</f>
        <v>7000000</v>
      </c>
      <c r="F16" s="13">
        <f t="shared" si="0"/>
        <v>891810.63038271421</v>
      </c>
      <c r="G16" s="14">
        <f t="shared" si="1"/>
        <v>1308313.3971291867</v>
      </c>
      <c r="H16" s="14">
        <f t="shared" si="2"/>
        <v>747160.78900179313</v>
      </c>
      <c r="I16" s="14">
        <f t="shared" si="3"/>
        <v>1449035.3564626977</v>
      </c>
      <c r="J16" s="15">
        <f t="shared" si="4"/>
        <v>881800.88935918268</v>
      </c>
    </row>
    <row r="17" spans="1:10" s="16" customFormat="1" ht="60" customHeight="1" thickBot="1" x14ac:dyDescent="0.3">
      <c r="A17" s="17">
        <v>8</v>
      </c>
      <c r="B17" s="9" t="str">
        <f>'[1]summary 2022 (July)'!B14</f>
        <v>Bay Colt (AUS)</v>
      </c>
      <c r="C17" s="10" t="str">
        <f>'[1]summary 2022 (July)'!C14</f>
        <v>Exceed And Excel - Melba Avenue ( by Street Sense )</v>
      </c>
      <c r="D17" s="11" t="str">
        <f>'[1]summary 2022 (July)'!D14</f>
        <v>CHEUNG KWOK PING</v>
      </c>
      <c r="E17" s="12">
        <f>'[1]lot-8'!I16</f>
        <v>3800000</v>
      </c>
      <c r="F17" s="13">
        <f t="shared" si="0"/>
        <v>484125.77077918773</v>
      </c>
      <c r="G17" s="14">
        <f t="shared" si="1"/>
        <v>710227.27272727282</v>
      </c>
      <c r="H17" s="14">
        <f t="shared" si="2"/>
        <v>405601.57117240201</v>
      </c>
      <c r="I17" s="14">
        <f t="shared" si="3"/>
        <v>786619.19350832165</v>
      </c>
      <c r="J17" s="15">
        <f t="shared" si="4"/>
        <v>478691.91136641346</v>
      </c>
    </row>
    <row r="18" spans="1:10" s="16" customFormat="1" ht="60" customHeight="1" thickBot="1" x14ac:dyDescent="0.3">
      <c r="A18" s="17">
        <v>9</v>
      </c>
      <c r="B18" s="9" t="str">
        <f>'[1]summary 2022 (July)'!B15</f>
        <v>Brown Gelding (AUS)</v>
      </c>
      <c r="C18" s="10" t="str">
        <f>'[1]summary 2022 (July)'!C15</f>
        <v>I Am Invincible - Solar Moon ( by Pivotal )</v>
      </c>
      <c r="D18" s="11" t="str">
        <f>'[1]summary 2022 (July)'!D15</f>
        <v>LIU CHUN HANG PHILIP</v>
      </c>
      <c r="E18" s="12">
        <f>'[1]lot-9'!I16</f>
        <v>4600000</v>
      </c>
      <c r="F18" s="13">
        <f t="shared" si="0"/>
        <v>586046.98568006931</v>
      </c>
      <c r="G18" s="14">
        <f t="shared" si="1"/>
        <v>859748.80382775131</v>
      </c>
      <c r="H18" s="14">
        <f t="shared" si="2"/>
        <v>490991.37562974979</v>
      </c>
      <c r="I18" s="14">
        <f t="shared" si="3"/>
        <v>952223.23424691567</v>
      </c>
      <c r="J18" s="15">
        <f t="shared" si="4"/>
        <v>579469.1558646058</v>
      </c>
    </row>
    <row r="19" spans="1:10" s="16" customFormat="1" ht="60" customHeight="1" thickBot="1" x14ac:dyDescent="0.3">
      <c r="A19" s="17">
        <v>10</v>
      </c>
      <c r="B19" s="9" t="str">
        <f>'[1]summary 2022 (July)'!B16</f>
        <v>Bay Gelding (IRE)</v>
      </c>
      <c r="C19" s="10" t="str">
        <f>'[1]summary 2022 (July)'!C16</f>
        <v>Kodiac - Pearl Of The Night ( by Sea The Stars )</v>
      </c>
      <c r="D19" s="11" t="str">
        <f>'[1]summary 2022 (July)'!D16</f>
        <v>REAL MCCOY SYNDICATE</v>
      </c>
      <c r="E19" s="12">
        <f>'[1]lot-10'!I16</f>
        <v>2800000</v>
      </c>
      <c r="F19" s="13">
        <f t="shared" si="0"/>
        <v>356724.25215308566</v>
      </c>
      <c r="G19" s="14">
        <f t="shared" si="1"/>
        <v>523325.35885167465</v>
      </c>
      <c r="H19" s="14">
        <f t="shared" si="2"/>
        <v>298864.31560071727</v>
      </c>
      <c r="I19" s="14">
        <f t="shared" si="3"/>
        <v>579614.14258507907</v>
      </c>
      <c r="J19" s="15">
        <f t="shared" si="4"/>
        <v>352720.35574367311</v>
      </c>
    </row>
    <row r="20" spans="1:10" s="16" customFormat="1" ht="60" customHeight="1" thickBot="1" x14ac:dyDescent="0.3">
      <c r="A20" s="17">
        <v>11</v>
      </c>
      <c r="B20" s="9" t="str">
        <f>'[1]summary 2022 (July)'!B17</f>
        <v>Chestnut Gelding (AUS)</v>
      </c>
      <c r="C20" s="10" t="str">
        <f>'[1]summary 2022 (July)'!C17</f>
        <v>Deep Field - Bousquet ( by More Than Ready (USA) )</v>
      </c>
      <c r="D20" s="11" t="str">
        <f>'[1]summary 2022 (July)'!D17</f>
        <v>YUE YUN HING</v>
      </c>
      <c r="E20" s="12">
        <f>'[1]lot-11'!I16</f>
        <v>7800000</v>
      </c>
      <c r="F20" s="13">
        <f t="shared" si="0"/>
        <v>993731.84528359585</v>
      </c>
      <c r="G20" s="14">
        <f t="shared" si="1"/>
        <v>1457834.9282296652</v>
      </c>
      <c r="H20" s="14">
        <f t="shared" si="2"/>
        <v>832550.59345914098</v>
      </c>
      <c r="I20" s="14">
        <f t="shared" si="3"/>
        <v>1614639.3972012918</v>
      </c>
      <c r="J20" s="15">
        <f t="shared" si="4"/>
        <v>982578.13385737501</v>
      </c>
    </row>
    <row r="21" spans="1:10" s="16" customFormat="1" ht="60" customHeight="1" thickBot="1" x14ac:dyDescent="0.3">
      <c r="A21" s="17">
        <v>12</v>
      </c>
      <c r="B21" s="9" t="str">
        <f>'[1]summary 2022 (July)'!B18</f>
        <v>Bay Gelding (IRE)</v>
      </c>
      <c r="C21" s="10" t="str">
        <f>'[1]summary 2022 (July)'!C18</f>
        <v>Dandy Man - Bankeress ( by Barathea )</v>
      </c>
      <c r="D21" s="11" t="str">
        <f>'[1]summary 2022 (July)'!D18</f>
        <v>NG YU CHIU RICKY</v>
      </c>
      <c r="E21" s="12">
        <f>'[1]lot-12'!I16</f>
        <v>3000000</v>
      </c>
      <c r="F21" s="13">
        <f t="shared" si="0"/>
        <v>382204.5558783061</v>
      </c>
      <c r="G21" s="14">
        <f t="shared" si="1"/>
        <v>560705.74162679433</v>
      </c>
      <c r="H21" s="14">
        <f t="shared" si="2"/>
        <v>320211.76671505423</v>
      </c>
      <c r="I21" s="14">
        <f t="shared" si="3"/>
        <v>621015.15276972763</v>
      </c>
      <c r="J21" s="15">
        <f t="shared" si="4"/>
        <v>377914.66686822113</v>
      </c>
    </row>
    <row r="22" spans="1:10" s="16" customFormat="1" ht="60" customHeight="1" thickBot="1" x14ac:dyDescent="0.3">
      <c r="A22" s="17">
        <v>13</v>
      </c>
      <c r="B22" s="21" t="str">
        <f>'[1]summary 2022 (July)'!B19</f>
        <v>Chestnut Gelding (AUS)</v>
      </c>
      <c r="C22" s="22" t="str">
        <f>'[1]summary 2022 (July)'!C19</f>
        <v>Pride Of Dubai - Roses 'n' Wine ( by Broken Vow )</v>
      </c>
      <c r="D22" s="11" t="str">
        <f>'[1]summary 2022 (July)'!D19</f>
        <v>FENG YUEN CHEUNG LILY</v>
      </c>
      <c r="E22" s="23">
        <f>'[1]lot-13'!I16</f>
        <v>3400000</v>
      </c>
      <c r="F22" s="13">
        <f t="shared" si="0"/>
        <v>433165.16332874692</v>
      </c>
      <c r="G22" s="14">
        <f t="shared" si="1"/>
        <v>635466.50717703358</v>
      </c>
      <c r="H22" s="14">
        <f t="shared" si="2"/>
        <v>362906.66894372809</v>
      </c>
      <c r="I22" s="14">
        <f t="shared" si="3"/>
        <v>703817.17313902464</v>
      </c>
      <c r="J22" s="15">
        <f t="shared" si="4"/>
        <v>428303.2891173173</v>
      </c>
    </row>
    <row r="23" spans="1:10" s="16" customFormat="1" ht="60" customHeight="1" thickBot="1" x14ac:dyDescent="0.3">
      <c r="A23" s="17">
        <v>14</v>
      </c>
      <c r="B23" s="24" t="str">
        <f>'[1]summary 2022 (July)'!B20</f>
        <v>Bay Gelding (IRE)</v>
      </c>
      <c r="C23" s="22" t="str">
        <f>'[1]summary 2022 (July)'!C20</f>
        <v>Fastnet Rock (AUS) - Stellar Glow ( by Sea The Stars )</v>
      </c>
      <c r="D23" s="11" t="str">
        <f>'[1]summary 2022 (July)'!D20</f>
        <v>YAN TING XU</v>
      </c>
      <c r="E23" s="25">
        <f>'[1]lot-14'!I16</f>
        <v>3600000</v>
      </c>
      <c r="F23" s="13">
        <f t="shared" si="0"/>
        <v>458645.4670539673</v>
      </c>
      <c r="G23" s="14">
        <f t="shared" si="1"/>
        <v>672846.8899521532</v>
      </c>
      <c r="H23" s="14">
        <f t="shared" si="2"/>
        <v>384254.12005806505</v>
      </c>
      <c r="I23" s="14">
        <f t="shared" si="3"/>
        <v>745218.18332367309</v>
      </c>
      <c r="J23" s="15">
        <f t="shared" si="4"/>
        <v>453497.60024186538</v>
      </c>
    </row>
    <row r="24" spans="1:10" s="16" customFormat="1" ht="60" customHeight="1" thickBot="1" x14ac:dyDescent="0.3">
      <c r="A24" s="26">
        <v>15</v>
      </c>
      <c r="B24" s="27" t="str">
        <f>'[1]summary 2022 (July)'!B21</f>
        <v>Chestnut Gelding (AUS)</v>
      </c>
      <c r="C24" s="22" t="str">
        <f>'[1]summary 2022 (July)'!C21</f>
        <v>Snitzel - Houston Benefactor ( by Encosta de Lago )</v>
      </c>
      <c r="D24" s="11" t="str">
        <f>'[1]summary 2022 (July)'!D21</f>
        <v>YIP WING KUI</v>
      </c>
      <c r="E24" s="23">
        <f>'[1]lot-15'!I16</f>
        <v>5800000</v>
      </c>
      <c r="F24" s="13">
        <f t="shared" si="0"/>
        <v>738928.8080313917</v>
      </c>
      <c r="G24" s="14">
        <f t="shared" si="1"/>
        <v>1084031.1004784689</v>
      </c>
      <c r="H24" s="14">
        <f t="shared" si="2"/>
        <v>619076.08231577149</v>
      </c>
      <c r="I24" s="14">
        <f t="shared" si="3"/>
        <v>1200629.2953548066</v>
      </c>
      <c r="J24" s="15">
        <f t="shared" si="4"/>
        <v>730635.0226118943</v>
      </c>
    </row>
    <row r="25" spans="1:10" s="16" customFormat="1" ht="60" customHeight="1" thickBot="1" x14ac:dyDescent="0.3">
      <c r="A25" s="17">
        <v>16</v>
      </c>
      <c r="B25" s="27" t="str">
        <f>'[1]summary 2022 (July)'!B22</f>
        <v>Bay Gelding (NZ)</v>
      </c>
      <c r="C25" s="22" t="str">
        <f>'[1]summary 2022 (July)'!C22</f>
        <v>Pins - Zaburn ( by Zabeel )</v>
      </c>
      <c r="D25" s="11" t="str">
        <f>'[1]summary 2022 (July)'!D22</f>
        <v>CHENG KEUNG FAI</v>
      </c>
      <c r="E25" s="23">
        <f>'[1]lot-16'!I16</f>
        <v>4800000</v>
      </c>
      <c r="F25" s="13">
        <f t="shared" si="0"/>
        <v>611527.28940528969</v>
      </c>
      <c r="G25" s="14">
        <f t="shared" si="1"/>
        <v>897129.18660287093</v>
      </c>
      <c r="H25" s="14">
        <f t="shared" si="2"/>
        <v>512338.82674408675</v>
      </c>
      <c r="I25" s="14">
        <f t="shared" si="3"/>
        <v>993624.24443156412</v>
      </c>
      <c r="J25" s="15">
        <f t="shared" si="4"/>
        <v>604663.46698915388</v>
      </c>
    </row>
    <row r="26" spans="1:10" s="16" customFormat="1" ht="60" customHeight="1" thickBot="1" x14ac:dyDescent="0.3">
      <c r="A26" s="17">
        <v>17</v>
      </c>
      <c r="B26" s="21" t="str">
        <f>'[1]summary 2022 (July)'!B23</f>
        <v>Grey Gelding (IRE)</v>
      </c>
      <c r="C26" s="22" t="str">
        <f>'[1]summary 2022 (July)'!C23</f>
        <v>Dark Angel - Layla Jamil ( by Exceed And Excel )</v>
      </c>
      <c r="D26" s="11" t="str">
        <f>'[1]summary 2022 (July)'!D23</f>
        <v>BEAUTY TEAM SYNDICATE</v>
      </c>
      <c r="E26" s="23">
        <f>'[1]lot-17'!I16</f>
        <v>2800000</v>
      </c>
      <c r="F26" s="13">
        <f t="shared" si="0"/>
        <v>356724.25215308566</v>
      </c>
      <c r="G26" s="14">
        <f t="shared" si="1"/>
        <v>523325.35885167465</v>
      </c>
      <c r="H26" s="14">
        <f t="shared" si="2"/>
        <v>298864.31560071727</v>
      </c>
      <c r="I26" s="14">
        <f t="shared" si="3"/>
        <v>579614.14258507907</v>
      </c>
      <c r="J26" s="15">
        <f t="shared" si="4"/>
        <v>352720.35574367311</v>
      </c>
    </row>
    <row r="27" spans="1:10" s="16" customFormat="1" ht="60" customHeight="1" thickBot="1" x14ac:dyDescent="0.3">
      <c r="A27" s="17">
        <v>18</v>
      </c>
      <c r="B27" s="27" t="str">
        <f>'[1]summary 2022 (July)'!B24</f>
        <v>Bay Gelding (NZ)</v>
      </c>
      <c r="C27" s="22" t="str">
        <f>'[1]summary 2022 (July)'!C24</f>
        <v>Tavistock - Pondarosa Miss ( by High Chaparral )</v>
      </c>
      <c r="D27" s="11" t="str">
        <f>'[1]summary 2022 (July)'!D24</f>
        <v>LEUNG MAN HIM VINCENT</v>
      </c>
      <c r="E27" s="23">
        <f>'[1]lot-18'!I16</f>
        <v>3200000</v>
      </c>
      <c r="F27" s="13">
        <f t="shared" si="0"/>
        <v>407684.85960352648</v>
      </c>
      <c r="G27" s="14">
        <f t="shared" si="1"/>
        <v>598086.12440191396</v>
      </c>
      <c r="H27" s="14">
        <f t="shared" si="2"/>
        <v>341559.21782939119</v>
      </c>
      <c r="I27" s="14">
        <f t="shared" si="3"/>
        <v>662416.16295437608</v>
      </c>
      <c r="J27" s="15">
        <f t="shared" si="4"/>
        <v>403108.97799276921</v>
      </c>
    </row>
    <row r="28" spans="1:10" s="16" customFormat="1" ht="60" customHeight="1" thickBot="1" x14ac:dyDescent="0.3">
      <c r="A28" s="28">
        <v>19</v>
      </c>
      <c r="B28" s="18" t="str">
        <f>'[1]summary 2022 (July)'!B25</f>
        <v>Withdrawn</v>
      </c>
      <c r="C28" s="19"/>
      <c r="D28" s="19"/>
      <c r="E28" s="19"/>
      <c r="F28" s="19"/>
      <c r="G28" s="19"/>
      <c r="H28" s="19"/>
      <c r="I28" s="19"/>
      <c r="J28" s="20"/>
    </row>
    <row r="29" spans="1:10" s="16" customFormat="1" ht="60" customHeight="1" x14ac:dyDescent="0.25">
      <c r="A29" s="29"/>
      <c r="B29" s="30"/>
      <c r="C29" s="30"/>
      <c r="D29" s="30"/>
      <c r="E29" s="30"/>
      <c r="F29" s="30"/>
      <c r="G29" s="30"/>
      <c r="H29" s="30"/>
      <c r="I29" s="30"/>
      <c r="J29" s="30"/>
    </row>
    <row r="30" spans="1:10" ht="60" customHeight="1" x14ac:dyDescent="0.5">
      <c r="A30" s="31"/>
      <c r="C30" s="32"/>
      <c r="D30" s="33" t="s">
        <v>14</v>
      </c>
      <c r="E30" s="34">
        <f t="shared" ref="E30:J30" si="5">SUM(E10:E28)</f>
        <v>71000000</v>
      </c>
      <c r="F30" s="34">
        <f t="shared" si="5"/>
        <v>9045507.8224532437</v>
      </c>
      <c r="G30" s="34">
        <f t="shared" si="5"/>
        <v>13270035.885167466</v>
      </c>
      <c r="H30" s="34">
        <f t="shared" si="5"/>
        <v>7578345.145589618</v>
      </c>
      <c r="I30" s="34">
        <f t="shared" si="5"/>
        <v>14697358.61555022</v>
      </c>
      <c r="J30" s="34">
        <f t="shared" si="5"/>
        <v>8943980.4492145665</v>
      </c>
    </row>
    <row r="31" spans="1:10" ht="60" customHeight="1" x14ac:dyDescent="0.5">
      <c r="A31" s="31"/>
      <c r="C31" s="32"/>
      <c r="D31" s="33" t="s">
        <v>15</v>
      </c>
      <c r="E31" s="34">
        <f>AVERAGE(E10:E28)</f>
        <v>4176470.588235294</v>
      </c>
      <c r="F31" s="34">
        <f t="shared" ref="F31:J31" si="6">AVERAGE(F10:F28)</f>
        <v>532088.6954384261</v>
      </c>
      <c r="G31" s="34">
        <f t="shared" si="6"/>
        <v>780590.34618632158</v>
      </c>
      <c r="H31" s="34">
        <f t="shared" si="6"/>
        <v>445785.00856409519</v>
      </c>
      <c r="I31" s="34">
        <f t="shared" si="6"/>
        <v>864550.50679707178</v>
      </c>
      <c r="J31" s="34">
        <f t="shared" si="6"/>
        <v>526116.49701262161</v>
      </c>
    </row>
    <row r="32" spans="1:10" ht="60" customHeight="1" x14ac:dyDescent="0.5">
      <c r="A32" s="31"/>
      <c r="C32" s="32"/>
      <c r="D32" s="33" t="s">
        <v>16</v>
      </c>
      <c r="E32" s="34">
        <f t="shared" ref="E32:J32" si="7">MEDIAN(E10:E28)</f>
        <v>3600000</v>
      </c>
      <c r="F32" s="34">
        <f t="shared" si="7"/>
        <v>458645.4670539673</v>
      </c>
      <c r="G32" s="34">
        <f t="shared" si="7"/>
        <v>672846.8899521532</v>
      </c>
      <c r="H32" s="34">
        <f t="shared" si="7"/>
        <v>384254.12005806505</v>
      </c>
      <c r="I32" s="34">
        <f t="shared" si="7"/>
        <v>745218.18332367309</v>
      </c>
      <c r="J32" s="34">
        <f t="shared" si="7"/>
        <v>453497.60024186538</v>
      </c>
    </row>
    <row r="33" spans="1:10" ht="60" customHeight="1" x14ac:dyDescent="0.5">
      <c r="A33" s="31"/>
      <c r="C33" s="32"/>
      <c r="D33" s="33"/>
      <c r="E33" s="34"/>
      <c r="F33" s="34"/>
      <c r="G33" s="34"/>
      <c r="H33" s="34"/>
      <c r="I33" s="34"/>
      <c r="J33" s="34"/>
    </row>
    <row r="34" spans="1:10" ht="45" hidden="1" customHeight="1" x14ac:dyDescent="0.45">
      <c r="A34" s="31"/>
      <c r="C34" s="32"/>
      <c r="D34" s="35" t="s">
        <v>17</v>
      </c>
      <c r="E34" s="36">
        <v>31700000</v>
      </c>
      <c r="F34" s="36">
        <v>4086631.4296764219</v>
      </c>
      <c r="G34" s="36">
        <v>6262099.4824384665</v>
      </c>
      <c r="H34" s="36">
        <v>3356841.8154478255</v>
      </c>
      <c r="I34" s="36">
        <v>6696098.5192539236</v>
      </c>
      <c r="J34" s="36">
        <v>3749526.8735806206</v>
      </c>
    </row>
    <row r="35" spans="1:10" ht="45" hidden="1" customHeight="1" x14ac:dyDescent="0.45">
      <c r="A35" s="31"/>
      <c r="C35" s="32"/>
      <c r="D35" s="35" t="s">
        <v>18</v>
      </c>
      <c r="E35" s="36">
        <v>2881818.1818181816</v>
      </c>
      <c r="F35" s="36">
        <v>371511.94815240201</v>
      </c>
      <c r="G35" s="36">
        <v>569281.77113076963</v>
      </c>
      <c r="H35" s="36">
        <v>305167.43776798411</v>
      </c>
      <c r="I35" s="36">
        <v>608736.22902308393</v>
      </c>
      <c r="J35" s="36">
        <v>340866.07941642008</v>
      </c>
    </row>
    <row r="36" spans="1:10" ht="45" hidden="1" customHeight="1" x14ac:dyDescent="0.45">
      <c r="D36" s="35" t="s">
        <v>19</v>
      </c>
      <c r="E36" s="36">
        <v>2500000</v>
      </c>
      <c r="F36" s="36">
        <v>322289.54492716258</v>
      </c>
      <c r="G36" s="36">
        <v>493856.42605981592</v>
      </c>
      <c r="H36" s="36">
        <v>264735.1589469894</v>
      </c>
      <c r="I36" s="36">
        <v>528083.47943642933</v>
      </c>
      <c r="J36" s="36">
        <v>295704.01211203635</v>
      </c>
    </row>
    <row r="37" spans="1:10" ht="45" hidden="1" customHeight="1" x14ac:dyDescent="0.45">
      <c r="D37" s="37"/>
      <c r="E37" s="36"/>
      <c r="F37" s="36"/>
      <c r="G37" s="36"/>
      <c r="H37" s="36"/>
      <c r="I37" s="36"/>
      <c r="J37" s="36"/>
    </row>
    <row r="38" spans="1:10" ht="45" hidden="1" customHeight="1" x14ac:dyDescent="0.45">
      <c r="A38" s="31"/>
      <c r="C38" s="32"/>
      <c r="D38" s="38" t="s">
        <v>20</v>
      </c>
      <c r="E38" s="39">
        <v>55600000</v>
      </c>
      <c r="F38" s="40">
        <v>7173915.8484187704</v>
      </c>
      <c r="G38" s="40">
        <v>10357868.067586953</v>
      </c>
      <c r="H38" s="40">
        <v>5757064.3113784846</v>
      </c>
      <c r="I38" s="40">
        <v>11013826.710510679</v>
      </c>
      <c r="J38" s="41">
        <v>6380390.6267930502</v>
      </c>
    </row>
    <row r="39" spans="1:10" ht="45" hidden="1" customHeight="1" x14ac:dyDescent="0.45">
      <c r="A39" s="42"/>
      <c r="B39" s="42"/>
      <c r="C39" s="42"/>
      <c r="D39" s="38" t="s">
        <v>21</v>
      </c>
      <c r="E39" s="39">
        <v>4633333.333333333</v>
      </c>
      <c r="F39" s="40">
        <v>597826.3207015642</v>
      </c>
      <c r="G39" s="40">
        <v>863155.67229891277</v>
      </c>
      <c r="H39" s="40">
        <v>479755.35928154038</v>
      </c>
      <c r="I39" s="40">
        <v>917818.89254255651</v>
      </c>
      <c r="J39" s="41">
        <v>531699.21889942081</v>
      </c>
    </row>
    <row r="40" spans="1:10" ht="45" hidden="1" customHeight="1" x14ac:dyDescent="0.45">
      <c r="A40" s="31"/>
      <c r="C40" s="32"/>
      <c r="D40" s="38" t="s">
        <v>22</v>
      </c>
      <c r="E40" s="39">
        <v>4350000</v>
      </c>
      <c r="F40" s="40">
        <v>561268.5960543463</v>
      </c>
      <c r="G40" s="40">
        <v>810372.77147487854</v>
      </c>
      <c r="H40" s="40">
        <v>450417.80133986351</v>
      </c>
      <c r="I40" s="40">
        <v>861693.27681153687</v>
      </c>
      <c r="J40" s="41">
        <v>499185.23788758577</v>
      </c>
    </row>
    <row r="41" spans="1:10" ht="45" hidden="1" customHeight="1" x14ac:dyDescent="0.45">
      <c r="A41" s="31"/>
      <c r="C41" s="32"/>
      <c r="D41" s="38"/>
      <c r="E41" s="39"/>
      <c r="F41" s="40"/>
      <c r="G41" s="40"/>
      <c r="H41" s="40"/>
      <c r="I41" s="40"/>
      <c r="J41" s="41"/>
    </row>
    <row r="42" spans="1:10" ht="45" customHeight="1" x14ac:dyDescent="0.45">
      <c r="A42" s="31"/>
      <c r="C42" s="32"/>
      <c r="D42" s="43" t="s">
        <v>23</v>
      </c>
      <c r="E42" s="44">
        <v>47200000</v>
      </c>
      <c r="F42" s="44">
        <v>6081298.7180313086</v>
      </c>
      <c r="G42" s="44">
        <v>8006649.5903377375</v>
      </c>
      <c r="H42" s="44">
        <v>4373164.3364742287</v>
      </c>
      <c r="I42" s="44">
        <v>8594631.9967952222</v>
      </c>
      <c r="J42" s="44">
        <v>5092627.5584519273</v>
      </c>
    </row>
    <row r="43" spans="1:10" ht="45" customHeight="1" x14ac:dyDescent="0.45">
      <c r="A43" s="31"/>
      <c r="C43" s="32"/>
      <c r="D43" s="43" t="s">
        <v>24</v>
      </c>
      <c r="E43" s="44">
        <v>2950000</v>
      </c>
      <c r="F43" s="44">
        <v>380081.16987695679</v>
      </c>
      <c r="G43" s="44">
        <v>500415.59939610859</v>
      </c>
      <c r="H43" s="44">
        <v>273322.77102963929</v>
      </c>
      <c r="I43" s="44">
        <v>537164.49979970139</v>
      </c>
      <c r="J43" s="44">
        <v>318289.22240324545</v>
      </c>
    </row>
    <row r="44" spans="1:10" ht="45" customHeight="1" x14ac:dyDescent="0.45">
      <c r="A44" s="31"/>
      <c r="C44" s="32"/>
      <c r="D44" s="43" t="s">
        <v>25</v>
      </c>
      <c r="E44" s="44">
        <v>2800000</v>
      </c>
      <c r="F44" s="44">
        <v>360755.00869677257</v>
      </c>
      <c r="G44" s="44">
        <v>474970.73840986582</v>
      </c>
      <c r="H44" s="44">
        <v>259425.00301118306</v>
      </c>
      <c r="I44" s="44">
        <v>509851.0506573437</v>
      </c>
      <c r="J44" s="44">
        <v>302105.02465392789</v>
      </c>
    </row>
    <row r="45" spans="1:10" ht="45" customHeight="1" x14ac:dyDescent="0.45">
      <c r="A45" s="31"/>
      <c r="C45" s="32"/>
      <c r="D45" s="38"/>
      <c r="E45" s="39"/>
      <c r="F45" s="40"/>
      <c r="G45" s="40"/>
      <c r="H45" s="40"/>
      <c r="I45" s="40"/>
      <c r="J45" s="41"/>
    </row>
    <row r="46" spans="1:10" ht="60" customHeight="1" x14ac:dyDescent="0.45">
      <c r="A46" s="45" t="s">
        <v>26</v>
      </c>
      <c r="B46" s="45"/>
      <c r="C46" s="45"/>
      <c r="D46" s="46" t="s">
        <v>27</v>
      </c>
      <c r="E46" s="47">
        <v>1</v>
      </c>
      <c r="F46" s="47">
        <v>7.8491999999999997</v>
      </c>
      <c r="G46" s="47">
        <v>5.3503999999999996</v>
      </c>
      <c r="H46" s="47">
        <v>9.3688000000000002</v>
      </c>
      <c r="I46" s="47">
        <v>4.8308</v>
      </c>
      <c r="J46" s="47">
        <v>7.9382999999999999</v>
      </c>
    </row>
    <row r="48" spans="1:10" x14ac:dyDescent="0.2">
      <c r="E48" s="48"/>
    </row>
  </sheetData>
  <mergeCells count="7">
    <mergeCell ref="A46:C46"/>
    <mergeCell ref="A2:J2"/>
    <mergeCell ref="A3:J3"/>
    <mergeCell ref="A4:J4"/>
    <mergeCell ref="A5:J5"/>
    <mergeCell ref="B11:J11"/>
    <mergeCell ref="B28:J28"/>
  </mergeCells>
  <printOptions horizontalCentered="1"/>
  <pageMargins left="0.5" right="0.5" top="0" bottom="0" header="0" footer="0"/>
  <pageSetup paperSize="9" scale="27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autoPict="0" r:id="rId5">
            <anchor moveWithCells="1">
              <from>
                <xdr:col>0</xdr:col>
                <xdr:colOff>85725</xdr:colOff>
                <xdr:row>1</xdr:row>
                <xdr:rowOff>9525</xdr:rowOff>
              </from>
              <to>
                <xdr:col>2</xdr:col>
                <xdr:colOff>333375</xdr:colOff>
                <xdr:row>8</xdr:row>
                <xdr:rowOff>28575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sales-98-chinese-NO</vt:lpstr>
      <vt:lpstr>'sales-98-chinese-NO'!Print_Area</vt:lpstr>
    </vt:vector>
  </TitlesOfParts>
  <Company>The Hong Kong Jockey Club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LAU, Y W</dc:creator>
  <cp:lastModifiedBy>LAU, Y W</cp:lastModifiedBy>
  <cp:lastPrinted>2022-07-09T02:03:25Z</cp:lastPrinted>
  <dcterms:created xsi:type="dcterms:W3CDTF">2022-07-09T02:02:22Z</dcterms:created>
  <dcterms:modified xsi:type="dcterms:W3CDTF">2022-07-09T04:34:11Z</dcterms:modified>
</cp:coreProperties>
</file>